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WMDP\Rukungiri\"/>
    </mc:Choice>
  </mc:AlternateContent>
  <bookViews>
    <workbookView xWindow="0" yWindow="0" windowWidth="19200" windowHeight="10695" tabRatio="890"/>
  </bookViews>
  <sheets>
    <sheet name="COVER" sheetId="1" r:id="rId1"/>
    <sheet name="Grand Summary" sheetId="14" r:id="rId2"/>
    <sheet name=" G-1 Gen Items" sheetId="4" r:id="rId3"/>
    <sheet name="RUK G-2 DayWrks" sheetId="5" r:id="rId4"/>
    <sheet name="RUK G-3 MethdRtdChrgs" sheetId="6" r:id="rId5"/>
    <sheet name="RUK S-1 Sanitation " sheetId="79" r:id="rId6"/>
    <sheet name="RUK S-2 Sanitation" sheetId="89" r:id="rId7"/>
    <sheet name="RUK S-3 Sanitation" sheetId="90" r:id="rId8"/>
    <sheet name="RUK S-4 Sanitation " sheetId="91" r:id="rId9"/>
    <sheet name="RUK S-5 Sanitation" sheetId="92" r:id="rId10"/>
    <sheet name="RUK S-6 Sanitation" sheetId="93" r:id="rId11"/>
    <sheet name="RUK S-7 Sanitation " sheetId="95" r:id="rId12"/>
    <sheet name="RUK S-8 Sanitation " sheetId="94" r:id="rId13"/>
    <sheet name="RUK S-9 Sanitation" sheetId="85" r:id="rId14"/>
    <sheet name="RUK S-10 Sanitation" sheetId="86" r:id="rId15"/>
    <sheet name="RUK S-11 Sanitation " sheetId="87" r:id="rId16"/>
    <sheet name="RUK S-12 Sanitation " sheetId="88" r:id="rId17"/>
  </sheets>
  <externalReferences>
    <externalReference r:id="rId18"/>
    <externalReference r:id="rId19"/>
    <externalReference r:id="rId20"/>
    <externalReference r:id="rId21"/>
    <externalReference r:id="rId22"/>
  </externalReferences>
  <definedNames>
    <definedName name="_2.1Boholes_and_pump_Stations2" localSheetId="2">#REF!</definedName>
    <definedName name="_2.1Boholes_and_pump_Stations2" localSheetId="5">#REF!</definedName>
    <definedName name="_2.1Boholes_and_pump_Stations2" localSheetId="14">#REF!</definedName>
    <definedName name="_2.1Boholes_and_pump_Stations2" localSheetId="15">#REF!</definedName>
    <definedName name="_2.1Boholes_and_pump_Stations2" localSheetId="16">#REF!</definedName>
    <definedName name="_2.1Boholes_and_pump_Stations2" localSheetId="6">#REF!</definedName>
    <definedName name="_2.1Boholes_and_pump_Stations2" localSheetId="7">#REF!</definedName>
    <definedName name="_2.1Boholes_and_pump_Stations2" localSheetId="8">#REF!</definedName>
    <definedName name="_2.1Boholes_and_pump_Stations2" localSheetId="9">#REF!</definedName>
    <definedName name="_2.1Boholes_and_pump_Stations2" localSheetId="10">#REF!</definedName>
    <definedName name="_2.1Boholes_and_pump_Stations2" localSheetId="11">#REF!</definedName>
    <definedName name="_2.1Boholes_and_pump_Stations2" localSheetId="12">#REF!</definedName>
    <definedName name="_2.1Boholes_and_pump_Stations2" localSheetId="13">#REF!</definedName>
    <definedName name="_2.1Boholes_and_pump_Stations2">#REF!</definedName>
    <definedName name="a" localSheetId="5">#REF!</definedName>
    <definedName name="a" localSheetId="14">#REF!</definedName>
    <definedName name="a" localSheetId="15">#REF!</definedName>
    <definedName name="a" localSheetId="16">#REF!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#REF!</definedName>
    <definedName name="adaptors" localSheetId="5">#REF!</definedName>
    <definedName name="adaptors" localSheetId="14">#REF!</definedName>
    <definedName name="adaptors" localSheetId="15">#REF!</definedName>
    <definedName name="adaptors" localSheetId="16">#REF!</definedName>
    <definedName name="adaptors" localSheetId="6">#REF!</definedName>
    <definedName name="adaptors" localSheetId="7">#REF!</definedName>
    <definedName name="adaptors" localSheetId="8">#REF!</definedName>
    <definedName name="adaptors" localSheetId="9">#REF!</definedName>
    <definedName name="adaptors" localSheetId="10">#REF!</definedName>
    <definedName name="adaptors" localSheetId="11">#REF!</definedName>
    <definedName name="adaptors" localSheetId="12">#REF!</definedName>
    <definedName name="adaptors" localSheetId="13">#REF!</definedName>
    <definedName name="adaptors">#REF!</definedName>
    <definedName name="airvalves" localSheetId="5">#REF!</definedName>
    <definedName name="airvalves" localSheetId="14">#REF!</definedName>
    <definedName name="airvalves" localSheetId="15">#REF!</definedName>
    <definedName name="airvalves" localSheetId="16">#REF!</definedName>
    <definedName name="airvalves" localSheetId="6">#REF!</definedName>
    <definedName name="airvalves" localSheetId="7">#REF!</definedName>
    <definedName name="airvalves" localSheetId="8">#REF!</definedName>
    <definedName name="airvalves" localSheetId="9">#REF!</definedName>
    <definedName name="airvalves" localSheetId="10">#REF!</definedName>
    <definedName name="airvalves" localSheetId="11">#REF!</definedName>
    <definedName name="airvalves" localSheetId="12">#REF!</definedName>
    <definedName name="airvalves" localSheetId="13">#REF!</definedName>
    <definedName name="airvalves">#REF!</definedName>
    <definedName name="Assumed_Yard_Connection_Growth_Rate" localSheetId="5">#REF!</definedName>
    <definedName name="Assumed_Yard_Connection_Growth_Rate" localSheetId="14">#REF!</definedName>
    <definedName name="Assumed_Yard_Connection_Growth_Rate" localSheetId="15">#REF!</definedName>
    <definedName name="Assumed_Yard_Connection_Growth_Rate" localSheetId="16">#REF!</definedName>
    <definedName name="Assumed_Yard_Connection_Growth_Rate" localSheetId="6">#REF!</definedName>
    <definedName name="Assumed_Yard_Connection_Growth_Rate" localSheetId="7">#REF!</definedName>
    <definedName name="Assumed_Yard_Connection_Growth_Rate" localSheetId="8">#REF!</definedName>
    <definedName name="Assumed_Yard_Connection_Growth_Rate" localSheetId="9">#REF!</definedName>
    <definedName name="Assumed_Yard_Connection_Growth_Rate" localSheetId="10">#REF!</definedName>
    <definedName name="Assumed_Yard_Connection_Growth_Rate" localSheetId="11">#REF!</definedName>
    <definedName name="Assumed_Yard_Connection_Growth_Rate" localSheetId="12">#REF!</definedName>
    <definedName name="Assumed_Yard_Connection_Growth_Rate" localSheetId="13">#REF!</definedName>
    <definedName name="Assumed_Yard_Connection_Growth_Rate">#REF!</definedName>
    <definedName name="bends" localSheetId="5">#REF!</definedName>
    <definedName name="bends" localSheetId="14">#REF!</definedName>
    <definedName name="bends" localSheetId="15">#REF!</definedName>
    <definedName name="bends" localSheetId="16">#REF!</definedName>
    <definedName name="bends" localSheetId="6">#REF!</definedName>
    <definedName name="bends" localSheetId="7">#REF!</definedName>
    <definedName name="bends" localSheetId="8">#REF!</definedName>
    <definedName name="bends" localSheetId="9">#REF!</definedName>
    <definedName name="bends" localSheetId="10">#REF!</definedName>
    <definedName name="bends" localSheetId="11">#REF!</definedName>
    <definedName name="bends" localSheetId="12">#REF!</definedName>
    <definedName name="bends" localSheetId="13">#REF!</definedName>
    <definedName name="bends">#REF!</definedName>
    <definedName name="blankflange" localSheetId="5">#REF!</definedName>
    <definedName name="blankflange" localSheetId="14">#REF!</definedName>
    <definedName name="blankflange" localSheetId="15">#REF!</definedName>
    <definedName name="blankflange" localSheetId="16">#REF!</definedName>
    <definedName name="blankflange" localSheetId="6">#REF!</definedName>
    <definedName name="blankflange" localSheetId="7">#REF!</definedName>
    <definedName name="blankflange" localSheetId="8">#REF!</definedName>
    <definedName name="blankflange" localSheetId="9">#REF!</definedName>
    <definedName name="blankflange" localSheetId="10">#REF!</definedName>
    <definedName name="blankflange" localSheetId="11">#REF!</definedName>
    <definedName name="blankflange" localSheetId="12">#REF!</definedName>
    <definedName name="blankflange" localSheetId="13">#REF!</definedName>
    <definedName name="blankflange">#REF!</definedName>
    <definedName name="BUSIA" localSheetId="6">#REF!</definedName>
    <definedName name="BUSIA" localSheetId="7">#REF!</definedName>
    <definedName name="BUSIA" localSheetId="8">#REF!</definedName>
    <definedName name="BUSIA" localSheetId="9">#REF!</definedName>
    <definedName name="BUSIA" localSheetId="10">#REF!</definedName>
    <definedName name="BUSIA" localSheetId="11">#REF!</definedName>
    <definedName name="BUSIA" localSheetId="12">#REF!</definedName>
    <definedName name="BUSIA">#REF!</definedName>
    <definedName name="butterflyvalves" localSheetId="5">#REF!</definedName>
    <definedName name="butterflyvalves" localSheetId="14">#REF!</definedName>
    <definedName name="butterflyvalves" localSheetId="15">#REF!</definedName>
    <definedName name="butterflyvalves" localSheetId="16">#REF!</definedName>
    <definedName name="butterflyvalves" localSheetId="6">#REF!</definedName>
    <definedName name="butterflyvalves" localSheetId="7">#REF!</definedName>
    <definedName name="butterflyvalves" localSheetId="8">#REF!</definedName>
    <definedName name="butterflyvalves" localSheetId="9">#REF!</definedName>
    <definedName name="butterflyvalves" localSheetId="10">#REF!</definedName>
    <definedName name="butterflyvalves" localSheetId="11">#REF!</definedName>
    <definedName name="butterflyvalves" localSheetId="12">#REF!</definedName>
    <definedName name="butterflyvalves" localSheetId="13">#REF!</definedName>
    <definedName name="butterflyvalves">#REF!</definedName>
    <definedName name="code">'[1]fitting rates'!$A$4:$G$223</definedName>
    <definedName name="COST" localSheetId="2">#REF!</definedName>
    <definedName name="COST" localSheetId="1">#REF!</definedName>
    <definedName name="COST" localSheetId="3">#REF!</definedName>
    <definedName name="COST" localSheetId="4">#REF!</definedName>
    <definedName name="COST" localSheetId="5">#REF!</definedName>
    <definedName name="COST" localSheetId="14">#REF!</definedName>
    <definedName name="COST" localSheetId="15">#REF!</definedName>
    <definedName name="COST" localSheetId="16">#REF!</definedName>
    <definedName name="COST" localSheetId="6">#REF!</definedName>
    <definedName name="COST" localSheetId="7">#REF!</definedName>
    <definedName name="COST" localSheetId="8">#REF!</definedName>
    <definedName name="COST" localSheetId="9">#REF!</definedName>
    <definedName name="COST" localSheetId="10">#REF!</definedName>
    <definedName name="COST" localSheetId="11">#REF!</definedName>
    <definedName name="COST" localSheetId="12">#REF!</definedName>
    <definedName name="COST" localSheetId="13">#REF!</definedName>
    <definedName name="COST">#REF!</definedName>
    <definedName name="cover" localSheetId="2">#REF!</definedName>
    <definedName name="cover" localSheetId="1">#REF!</definedName>
    <definedName name="cover" localSheetId="4">#REF!</definedName>
    <definedName name="cover" localSheetId="5">#REF!</definedName>
    <definedName name="cover" localSheetId="14">#REF!</definedName>
    <definedName name="cover" localSheetId="15">#REF!</definedName>
    <definedName name="cover" localSheetId="16">#REF!</definedName>
    <definedName name="cover" localSheetId="6">#REF!</definedName>
    <definedName name="cover" localSheetId="7">#REF!</definedName>
    <definedName name="cover" localSheetId="8">#REF!</definedName>
    <definedName name="cover" localSheetId="9">#REF!</definedName>
    <definedName name="cover" localSheetId="10">#REF!</definedName>
    <definedName name="cover" localSheetId="11">#REF!</definedName>
    <definedName name="cover" localSheetId="12">#REF!</definedName>
    <definedName name="cover" localSheetId="13">#REF!</definedName>
    <definedName name="cover">#REF!</definedName>
    <definedName name="data">[1]list!$AG$8:$EW$23</definedName>
    <definedName name="DFlange" localSheetId="5">#REF!</definedName>
    <definedName name="DFlange" localSheetId="14">#REF!</definedName>
    <definedName name="DFlange" localSheetId="15">#REF!</definedName>
    <definedName name="DFlange" localSheetId="16">#REF!</definedName>
    <definedName name="DFlange" localSheetId="6">#REF!</definedName>
    <definedName name="DFlange" localSheetId="7">#REF!</definedName>
    <definedName name="DFlange" localSheetId="8">#REF!</definedName>
    <definedName name="DFlange" localSheetId="9">#REF!</definedName>
    <definedName name="DFlange" localSheetId="10">#REF!</definedName>
    <definedName name="DFlange" localSheetId="11">#REF!</definedName>
    <definedName name="DFlange" localSheetId="12">#REF!</definedName>
    <definedName name="DFlange" localSheetId="13">#REF!</definedName>
    <definedName name="DFlange">#REF!</definedName>
    <definedName name="ewrw" localSheetId="2">#REF!</definedName>
    <definedName name="ewrw" localSheetId="5">#REF!</definedName>
    <definedName name="ewrw" localSheetId="14">#REF!</definedName>
    <definedName name="ewrw" localSheetId="15">#REF!</definedName>
    <definedName name="ewrw" localSheetId="16">#REF!</definedName>
    <definedName name="ewrw" localSheetId="6">#REF!</definedName>
    <definedName name="ewrw" localSheetId="7">#REF!</definedName>
    <definedName name="ewrw" localSheetId="8">#REF!</definedName>
    <definedName name="ewrw" localSheetId="9">#REF!</definedName>
    <definedName name="ewrw" localSheetId="10">#REF!</definedName>
    <definedName name="ewrw" localSheetId="11">#REF!</definedName>
    <definedName name="ewrw" localSheetId="12">#REF!</definedName>
    <definedName name="ewrw" localSheetId="13">#REF!</definedName>
    <definedName name="ewrw">#REF!</definedName>
    <definedName name="Excel_BuiltIn__FilterDatabase_5" localSheetId="2">#REF!</definedName>
    <definedName name="Excel_BuiltIn__FilterDatabase_5" localSheetId="4">#REF!</definedName>
    <definedName name="Excel_BuiltIn__FilterDatabase_5" localSheetId="5">#REF!</definedName>
    <definedName name="Excel_BuiltIn__FilterDatabase_5" localSheetId="14">#REF!</definedName>
    <definedName name="Excel_BuiltIn__FilterDatabase_5" localSheetId="15">#REF!</definedName>
    <definedName name="Excel_BuiltIn__FilterDatabase_5" localSheetId="16">#REF!</definedName>
    <definedName name="Excel_BuiltIn__FilterDatabase_5" localSheetId="6">#REF!</definedName>
    <definedName name="Excel_BuiltIn__FilterDatabase_5" localSheetId="7">#REF!</definedName>
    <definedName name="Excel_BuiltIn__FilterDatabase_5" localSheetId="8">#REF!</definedName>
    <definedName name="Excel_BuiltIn__FilterDatabase_5" localSheetId="9">#REF!</definedName>
    <definedName name="Excel_BuiltIn__FilterDatabase_5" localSheetId="10">#REF!</definedName>
    <definedName name="Excel_BuiltIn__FilterDatabase_5" localSheetId="11">#REF!</definedName>
    <definedName name="Excel_BuiltIn__FilterDatabase_5" localSheetId="12">#REF!</definedName>
    <definedName name="Excel_BuiltIn__FilterDatabase_5" localSheetId="13">#REF!</definedName>
    <definedName name="Excel_BuiltIn__FilterDatabase_5">#REF!</definedName>
    <definedName name="fac" localSheetId="2">#REF!</definedName>
    <definedName name="fac" localSheetId="1">#REF!</definedName>
    <definedName name="fac" localSheetId="4">#REF!</definedName>
    <definedName name="fac" localSheetId="5">#REF!</definedName>
    <definedName name="fac" localSheetId="14">#REF!</definedName>
    <definedName name="fac" localSheetId="15">#REF!</definedName>
    <definedName name="fac" localSheetId="16">#REF!</definedName>
    <definedName name="fac" localSheetId="6">#REF!</definedName>
    <definedName name="fac" localSheetId="7">#REF!</definedName>
    <definedName name="fac" localSheetId="8">#REF!</definedName>
    <definedName name="fac" localSheetId="9">#REF!</definedName>
    <definedName name="fac" localSheetId="10">#REF!</definedName>
    <definedName name="fac" localSheetId="11">#REF!</definedName>
    <definedName name="fac" localSheetId="12">#REF!</definedName>
    <definedName name="fac" localSheetId="13">#REF!</definedName>
    <definedName name="fac">#REF!</definedName>
    <definedName name="fact" localSheetId="5">#REF!</definedName>
    <definedName name="fact" localSheetId="14">#REF!</definedName>
    <definedName name="fact" localSheetId="15">#REF!</definedName>
    <definedName name="fact" localSheetId="16">#REF!</definedName>
    <definedName name="fact" localSheetId="6">#REF!</definedName>
    <definedName name="fact" localSheetId="7">#REF!</definedName>
    <definedName name="fact" localSheetId="8">#REF!</definedName>
    <definedName name="fact" localSheetId="9">#REF!</definedName>
    <definedName name="fact" localSheetId="10">#REF!</definedName>
    <definedName name="fact" localSheetId="11">#REF!</definedName>
    <definedName name="fact" localSheetId="12">#REF!</definedName>
    <definedName name="fact" localSheetId="13">#REF!</definedName>
    <definedName name="fact">#REF!</definedName>
    <definedName name="facto" localSheetId="2">#REF!</definedName>
    <definedName name="facto" localSheetId="1">#REF!</definedName>
    <definedName name="facto" localSheetId="4">#REF!</definedName>
    <definedName name="facto" localSheetId="5">#REF!</definedName>
    <definedName name="facto" localSheetId="14">#REF!</definedName>
    <definedName name="facto" localSheetId="15">#REF!</definedName>
    <definedName name="facto" localSheetId="16">#REF!</definedName>
    <definedName name="facto" localSheetId="6">#REF!</definedName>
    <definedName name="facto" localSheetId="7">#REF!</definedName>
    <definedName name="facto" localSheetId="8">#REF!</definedName>
    <definedName name="facto" localSheetId="9">#REF!</definedName>
    <definedName name="facto" localSheetId="10">#REF!</definedName>
    <definedName name="facto" localSheetId="11">#REF!</definedName>
    <definedName name="facto" localSheetId="12">#REF!</definedName>
    <definedName name="facto" localSheetId="13">#REF!</definedName>
    <definedName name="facto">#REF!</definedName>
    <definedName name="factor" localSheetId="2">#REF!</definedName>
    <definedName name="factor" localSheetId="1">#REF!</definedName>
    <definedName name="factor" localSheetId="4">#REF!</definedName>
    <definedName name="factor" localSheetId="5">#REF!</definedName>
    <definedName name="factor" localSheetId="14">#REF!</definedName>
    <definedName name="factor" localSheetId="15">#REF!</definedName>
    <definedName name="factor" localSheetId="16">#REF!</definedName>
    <definedName name="factor" localSheetId="6">#REF!</definedName>
    <definedName name="factor" localSheetId="7">#REF!</definedName>
    <definedName name="factor" localSheetId="8">#REF!</definedName>
    <definedName name="factor" localSheetId="9">#REF!</definedName>
    <definedName name="factor" localSheetId="10">#REF!</definedName>
    <definedName name="factor" localSheetId="11">#REF!</definedName>
    <definedName name="factor" localSheetId="12">#REF!</definedName>
    <definedName name="factor" localSheetId="13">#REF!</definedName>
    <definedName name="factor">#REF!</definedName>
    <definedName name="factors" localSheetId="2">#REF!</definedName>
    <definedName name="factors" localSheetId="1">#REF!</definedName>
    <definedName name="factors" localSheetId="4">#REF!</definedName>
    <definedName name="factors" localSheetId="5">#REF!</definedName>
    <definedName name="factors" localSheetId="14">#REF!</definedName>
    <definedName name="factors" localSheetId="15">#REF!</definedName>
    <definedName name="factors" localSheetId="16">#REF!</definedName>
    <definedName name="factors" localSheetId="6">#REF!</definedName>
    <definedName name="factors" localSheetId="7">#REF!</definedName>
    <definedName name="factors" localSheetId="8">#REF!</definedName>
    <definedName name="factors" localSheetId="9">#REF!</definedName>
    <definedName name="factors" localSheetId="10">#REF!</definedName>
    <definedName name="factors" localSheetId="11">#REF!</definedName>
    <definedName name="factors" localSheetId="12">#REF!</definedName>
    <definedName name="factors" localSheetId="13">#REF!</definedName>
    <definedName name="factors">#REF!</definedName>
    <definedName name="Flangespig" localSheetId="16">#REF!</definedName>
    <definedName name="Flangespig" localSheetId="6">#REF!</definedName>
    <definedName name="Flangespig" localSheetId="7">#REF!</definedName>
    <definedName name="Flangespig" localSheetId="8">#REF!</definedName>
    <definedName name="Flangespig" localSheetId="9">#REF!</definedName>
    <definedName name="Flangespig" localSheetId="10">#REF!</definedName>
    <definedName name="Flangespig" localSheetId="11">#REF!</definedName>
    <definedName name="Flangespig" localSheetId="12">#REF!</definedName>
    <definedName name="Flangespig" localSheetId="13">#REF!</definedName>
    <definedName name="Flangespig">#REF!</definedName>
    <definedName name="gatevalves" localSheetId="16">#REF!</definedName>
    <definedName name="gatevalves" localSheetId="6">#REF!</definedName>
    <definedName name="gatevalves" localSheetId="7">#REF!</definedName>
    <definedName name="gatevalves" localSheetId="8">#REF!</definedName>
    <definedName name="gatevalves" localSheetId="9">#REF!</definedName>
    <definedName name="gatevalves" localSheetId="10">#REF!</definedName>
    <definedName name="gatevalves" localSheetId="11">#REF!</definedName>
    <definedName name="gatevalves" localSheetId="12">#REF!</definedName>
    <definedName name="gatevalves" localSheetId="13">#REF!</definedName>
    <definedName name="gatevalves">#REF!</definedName>
    <definedName name="High_Income_estimated_l_c_d">[2]Assumptions!$B$52:$S$52</definedName>
    <definedName name="High_Income_p_h">[2]Assumptions!$B$60:$IV$60</definedName>
    <definedName name="High_Income_tariff">[2]Assumptions!$B$39:$S$39</definedName>
    <definedName name="inserts" localSheetId="5">#REF!</definedName>
    <definedName name="inserts" localSheetId="14">#REF!</definedName>
    <definedName name="inserts" localSheetId="15">#REF!</definedName>
    <definedName name="inserts" localSheetId="16">#REF!</definedName>
    <definedName name="inserts" localSheetId="6">#REF!</definedName>
    <definedName name="inserts" localSheetId="7">#REF!</definedName>
    <definedName name="inserts" localSheetId="8">#REF!</definedName>
    <definedName name="inserts" localSheetId="9">#REF!</definedName>
    <definedName name="inserts" localSheetId="10">#REF!</definedName>
    <definedName name="inserts" localSheetId="11">#REF!</definedName>
    <definedName name="inserts" localSheetId="12">#REF!</definedName>
    <definedName name="inserts" localSheetId="13">#REF!</definedName>
    <definedName name="inserts">#REF!</definedName>
    <definedName name="junctions" localSheetId="5">#REF!</definedName>
    <definedName name="junctions" localSheetId="14">#REF!</definedName>
    <definedName name="junctions" localSheetId="15">#REF!</definedName>
    <definedName name="junctions" localSheetId="16">#REF!</definedName>
    <definedName name="junctions" localSheetId="6">#REF!</definedName>
    <definedName name="junctions" localSheetId="7">#REF!</definedName>
    <definedName name="junctions" localSheetId="8">#REF!</definedName>
    <definedName name="junctions" localSheetId="9">#REF!</definedName>
    <definedName name="junctions" localSheetId="10">#REF!</definedName>
    <definedName name="junctions" localSheetId="11">#REF!</definedName>
    <definedName name="junctions" localSheetId="12">#REF!</definedName>
    <definedName name="junctions" localSheetId="13">#REF!</definedName>
    <definedName name="junctions">#REF!</definedName>
    <definedName name="ladders" localSheetId="5">#REF!</definedName>
    <definedName name="ladders" localSheetId="14">#REF!</definedName>
    <definedName name="ladders" localSheetId="15">#REF!</definedName>
    <definedName name="ladders" localSheetId="16">#REF!</definedName>
    <definedName name="ladders" localSheetId="6">#REF!</definedName>
    <definedName name="ladders" localSheetId="7">#REF!</definedName>
    <definedName name="ladders" localSheetId="8">#REF!</definedName>
    <definedName name="ladders" localSheetId="9">#REF!</definedName>
    <definedName name="ladders" localSheetId="10">#REF!</definedName>
    <definedName name="ladders" localSheetId="11">#REF!</definedName>
    <definedName name="ladders" localSheetId="12">#REF!</definedName>
    <definedName name="ladders" localSheetId="13">#REF!</definedName>
    <definedName name="ladders">#REF!</definedName>
    <definedName name="Masindi_conversion_rate" localSheetId="2">#REF!</definedName>
    <definedName name="Masindi_conversion_rate" localSheetId="1">#REF!</definedName>
    <definedName name="Masindi_conversion_rate" localSheetId="4">#REF!</definedName>
    <definedName name="Masindi_conversion_rate" localSheetId="5">#REF!</definedName>
    <definedName name="Masindi_conversion_rate" localSheetId="14">#REF!</definedName>
    <definedName name="Masindi_conversion_rate" localSheetId="15">#REF!</definedName>
    <definedName name="Masindi_conversion_rate" localSheetId="16">#REF!</definedName>
    <definedName name="Masindi_conversion_rate" localSheetId="6">#REF!</definedName>
    <definedName name="Masindi_conversion_rate" localSheetId="7">#REF!</definedName>
    <definedName name="Masindi_conversion_rate" localSheetId="8">#REF!</definedName>
    <definedName name="Masindi_conversion_rate" localSheetId="9">#REF!</definedName>
    <definedName name="Masindi_conversion_rate" localSheetId="10">#REF!</definedName>
    <definedName name="Masindi_conversion_rate" localSheetId="11">#REF!</definedName>
    <definedName name="Masindi_conversion_rate" localSheetId="12">#REF!</definedName>
    <definedName name="Masindi_conversion_rate" localSheetId="13">#REF!</definedName>
    <definedName name="Masindi_conversion_rate">#REF!</definedName>
    <definedName name="MOS" localSheetId="6">#REF!</definedName>
    <definedName name="MOS" localSheetId="7">#REF!</definedName>
    <definedName name="MOS" localSheetId="8">#REF!</definedName>
    <definedName name="MOS" localSheetId="9">#REF!</definedName>
    <definedName name="MOS" localSheetId="10">#REF!</definedName>
    <definedName name="MOS" localSheetId="11">#REF!</definedName>
    <definedName name="MOS" localSheetId="12">#REF!</definedName>
    <definedName name="MOS">#REF!</definedName>
    <definedName name="MOSES" localSheetId="6">#REF!</definedName>
    <definedName name="MOSES" localSheetId="7">#REF!</definedName>
    <definedName name="MOSES" localSheetId="8">#REF!</definedName>
    <definedName name="MOSES" localSheetId="9">#REF!</definedName>
    <definedName name="MOSES" localSheetId="10">#REF!</definedName>
    <definedName name="MOSES" localSheetId="11">#REF!</definedName>
    <definedName name="MOSES" localSheetId="12">#REF!</definedName>
    <definedName name="MOSES">#REF!</definedName>
    <definedName name="MWE" localSheetId="6">#REF!</definedName>
    <definedName name="MWE" localSheetId="7">#REF!</definedName>
    <definedName name="MWE" localSheetId="8">#REF!</definedName>
    <definedName name="MWE" localSheetId="9">#REF!</definedName>
    <definedName name="MWE" localSheetId="10">#REF!</definedName>
    <definedName name="MWE" localSheetId="11">#REF!</definedName>
    <definedName name="MWE" localSheetId="12">#REF!</definedName>
    <definedName name="MWE">#REF!</definedName>
    <definedName name="NAMATALA" localSheetId="6">'[3]H2O TREATMENT PLANT SITE(4.1)'!#REF!</definedName>
    <definedName name="NAMATALA" localSheetId="7">'[3]H2O TREATMENT PLANT SITE(4.1)'!#REF!</definedName>
    <definedName name="NAMATALA" localSheetId="8">'[3]H2O TREATMENT PLANT SITE(4.1)'!#REF!</definedName>
    <definedName name="NAMATALA" localSheetId="9">'[3]H2O TREATMENT PLANT SITE(4.1)'!#REF!</definedName>
    <definedName name="NAMATALA" localSheetId="10">'[3]H2O TREATMENT PLANT SITE(4.1)'!#REF!</definedName>
    <definedName name="NAMATALA" localSheetId="11">'[3]H2O TREATMENT PLANT SITE(4.1)'!#REF!</definedName>
    <definedName name="NAMATALA" localSheetId="12">'[3]H2O TREATMENT PLANT SITE(4.1)'!#REF!</definedName>
    <definedName name="NAMATALA" localSheetId="13">'[3]H2O TREATMENT PLANT SITE(4.1)'!#REF!</definedName>
    <definedName name="NAMATALA">'[3]H2O TREATMENT PLANT SITE(4.1)'!#REF!</definedName>
    <definedName name="name" localSheetId="2">#REF!</definedName>
    <definedName name="name" localSheetId="1">#REF!</definedName>
    <definedName name="name" localSheetId="4">#REF!</definedName>
    <definedName name="name" localSheetId="5">#REF!</definedName>
    <definedName name="name" localSheetId="14">#REF!</definedName>
    <definedName name="name" localSheetId="15">#REF!</definedName>
    <definedName name="name" localSheetId="16">#REF!</definedName>
    <definedName name="name" localSheetId="6">#REF!</definedName>
    <definedName name="name" localSheetId="7">#REF!</definedName>
    <definedName name="name" localSheetId="8">#REF!</definedName>
    <definedName name="name" localSheetId="9">#REF!</definedName>
    <definedName name="name" localSheetId="10">#REF!</definedName>
    <definedName name="name" localSheetId="11">#REF!</definedName>
    <definedName name="name" localSheetId="12">#REF!</definedName>
    <definedName name="name" localSheetId="13">#REF!</definedName>
    <definedName name="name">#REF!</definedName>
    <definedName name="nonreturnvalves" localSheetId="5">#REF!</definedName>
    <definedName name="nonreturnvalves" localSheetId="14">#REF!</definedName>
    <definedName name="nonreturnvalves" localSheetId="15">#REF!</definedName>
    <definedName name="nonreturnvalves" localSheetId="16">#REF!</definedName>
    <definedName name="nonreturnvalves" localSheetId="6">#REF!</definedName>
    <definedName name="nonreturnvalves" localSheetId="7">#REF!</definedName>
    <definedName name="nonreturnvalves" localSheetId="8">#REF!</definedName>
    <definedName name="nonreturnvalves" localSheetId="9">#REF!</definedName>
    <definedName name="nonreturnvalves" localSheetId="10">#REF!</definedName>
    <definedName name="nonreturnvalves" localSheetId="11">#REF!</definedName>
    <definedName name="nonreturnvalves" localSheetId="12">#REF!</definedName>
    <definedName name="nonreturnvalves" localSheetId="13">#REF!</definedName>
    <definedName name="nonreturnvalves">#REF!</definedName>
    <definedName name="number" localSheetId="2">[4]Summary!#REF!</definedName>
    <definedName name="number" localSheetId="4">[4]Summary!#REF!</definedName>
    <definedName name="number" localSheetId="5">[4]Summary!#REF!</definedName>
    <definedName name="number" localSheetId="14">[4]Summary!#REF!</definedName>
    <definedName name="number" localSheetId="15">[4]Summary!#REF!</definedName>
    <definedName name="number" localSheetId="16">[4]Summary!#REF!</definedName>
    <definedName name="number" localSheetId="6">[4]Summary!#REF!</definedName>
    <definedName name="number" localSheetId="7">[4]Summary!#REF!</definedName>
    <definedName name="number" localSheetId="8">[4]Summary!#REF!</definedName>
    <definedName name="number" localSheetId="9">[4]Summary!#REF!</definedName>
    <definedName name="number" localSheetId="10">[4]Summary!#REF!</definedName>
    <definedName name="number" localSheetId="11">[4]Summary!#REF!</definedName>
    <definedName name="number" localSheetId="12">[4]Summary!#REF!</definedName>
    <definedName name="number" localSheetId="13">[4]Summary!#REF!</definedName>
    <definedName name="number">[4]Summary!#REF!</definedName>
    <definedName name="paiting" localSheetId="5">#REF!</definedName>
    <definedName name="paiting" localSheetId="14">#REF!</definedName>
    <definedName name="paiting" localSheetId="15">#REF!</definedName>
    <definedName name="paiting" localSheetId="16">#REF!</definedName>
    <definedName name="paiting" localSheetId="6">#REF!</definedName>
    <definedName name="paiting" localSheetId="7">#REF!</definedName>
    <definedName name="paiting" localSheetId="8">#REF!</definedName>
    <definedName name="paiting" localSheetId="9">#REF!</definedName>
    <definedName name="paiting" localSheetId="10">#REF!</definedName>
    <definedName name="paiting" localSheetId="11">#REF!</definedName>
    <definedName name="paiting" localSheetId="12">#REF!</definedName>
    <definedName name="paiting" localSheetId="13">#REF!</definedName>
    <definedName name="paiting">#REF!</definedName>
    <definedName name="pipes" localSheetId="5">#REF!</definedName>
    <definedName name="pipes" localSheetId="14">#REF!</definedName>
    <definedName name="pipes" localSheetId="15">#REF!</definedName>
    <definedName name="pipes" localSheetId="16">#REF!</definedName>
    <definedName name="pipes" localSheetId="6">#REF!</definedName>
    <definedName name="pipes" localSheetId="7">#REF!</definedName>
    <definedName name="pipes" localSheetId="8">#REF!</definedName>
    <definedName name="pipes" localSheetId="9">#REF!</definedName>
    <definedName name="pipes" localSheetId="10">#REF!</definedName>
    <definedName name="pipes" localSheetId="11">#REF!</definedName>
    <definedName name="pipes" localSheetId="12">#REF!</definedName>
    <definedName name="pipes" localSheetId="13">#REF!</definedName>
    <definedName name="pipes">#REF!</definedName>
    <definedName name="_xlnm.Print_Area" localSheetId="2">' G-1 Gen Items'!$B$1:$G$219</definedName>
    <definedName name="_xlnm.Print_Area" localSheetId="0">COVER!$A$1:$C$40</definedName>
    <definedName name="_xlnm.Print_Area" localSheetId="1">'Grand Summary'!$B$1:$G$35</definedName>
    <definedName name="_xlnm.Print_Area" localSheetId="3">'RUK G-2 DayWrks'!$B$1:$G$216</definedName>
    <definedName name="_xlnm.Print_Area" localSheetId="4">'RUK G-3 MethdRtdChrgs'!$B$1:$G$75</definedName>
    <definedName name="_xlnm.Print_Area" localSheetId="5">#REF!</definedName>
    <definedName name="_xlnm.Print_Area" localSheetId="14">'RUK S-10 Sanitation'!#REF!</definedName>
    <definedName name="_xlnm.Print_Area" localSheetId="15">#REF!</definedName>
    <definedName name="_xlnm.Print_Area" localSheetId="16">#REF!</definedName>
    <definedName name="_xlnm.Print_Area" localSheetId="6">#REF!</definedName>
    <definedName name="_xlnm.Print_Area" localSheetId="7">'RUK S-3 Sanitation'!$A$1:$F$383</definedName>
    <definedName name="_xlnm.Print_Area" localSheetId="8">#REF!</definedName>
    <definedName name="_xlnm.Print_Area" localSheetId="9">'RUK S-5 Sanitation'!$A$1:$F$381</definedName>
    <definedName name="_xlnm.Print_Area" localSheetId="10">#REF!</definedName>
    <definedName name="_xlnm.Print_Area" localSheetId="11">'RUK S-7 Sanitation '!#REF!</definedName>
    <definedName name="_xlnm.Print_Area" localSheetId="12">'RUK S-8 Sanitation '!#REF!</definedName>
    <definedName name="_xlnm.Print_Area" localSheetId="13">'RUK S-9 Sanitation'!#REF!</definedName>
    <definedName name="_xlnm.Print_Area">#REF!</definedName>
    <definedName name="_xlnm.Print_Titles" localSheetId="2">' G-1 Gen Items'!$1:$7</definedName>
    <definedName name="_xlnm.Print_Titles" localSheetId="1">'Grand Summary'!$1:$7</definedName>
    <definedName name="_xlnm.Print_Titles" localSheetId="3">'RUK G-2 DayWrks'!$1:$7</definedName>
    <definedName name="_xlnm.Print_Titles" localSheetId="4">'RUK G-3 MethdRtdChrgs'!$1:$7</definedName>
    <definedName name="protectivelayers" localSheetId="2">#REF!</definedName>
    <definedName name="protectivelayers" localSheetId="5">#REF!</definedName>
    <definedName name="protectivelayers" localSheetId="14">#REF!</definedName>
    <definedName name="protectivelayers" localSheetId="15">#REF!</definedName>
    <definedName name="protectivelayers" localSheetId="16">#REF!</definedName>
    <definedName name="protectivelayers" localSheetId="6">#REF!</definedName>
    <definedName name="protectivelayers" localSheetId="7">#REF!</definedName>
    <definedName name="protectivelayers" localSheetId="8">#REF!</definedName>
    <definedName name="protectivelayers" localSheetId="9">#REF!</definedName>
    <definedName name="protectivelayers" localSheetId="10">#REF!</definedName>
    <definedName name="protectivelayers" localSheetId="11">#REF!</definedName>
    <definedName name="protectivelayers" localSheetId="12">#REF!</definedName>
    <definedName name="protectivelayers" localSheetId="13">#REF!</definedName>
    <definedName name="protectivelayers">#REF!</definedName>
    <definedName name="rate">[5]Sheet2!$A$1:$B$35</definedName>
    <definedName name="rendering" localSheetId="2">#REF!</definedName>
    <definedName name="rendering" localSheetId="5">#REF!</definedName>
    <definedName name="rendering" localSheetId="14">#REF!</definedName>
    <definedName name="rendering" localSheetId="15">#REF!</definedName>
    <definedName name="rendering" localSheetId="16">#REF!</definedName>
    <definedName name="rendering" localSheetId="6">#REF!</definedName>
    <definedName name="rendering" localSheetId="7">#REF!</definedName>
    <definedName name="rendering" localSheetId="8">#REF!</definedName>
    <definedName name="rendering" localSheetId="9">#REF!</definedName>
    <definedName name="rendering" localSheetId="10">#REF!</definedName>
    <definedName name="rendering" localSheetId="11">#REF!</definedName>
    <definedName name="rendering" localSheetId="12">#REF!</definedName>
    <definedName name="rendering" localSheetId="13">#REF!</definedName>
    <definedName name="rendering">#REF!</definedName>
    <definedName name="SAN" localSheetId="6">#REF!</definedName>
    <definedName name="SAN" localSheetId="7">#REF!</definedName>
    <definedName name="SAN" localSheetId="8">#REF!</definedName>
    <definedName name="SAN" localSheetId="9">#REF!</definedName>
    <definedName name="SAN" localSheetId="10">#REF!</definedName>
    <definedName name="SAN" localSheetId="11">#REF!</definedName>
    <definedName name="SAN" localSheetId="12">#REF!</definedName>
    <definedName name="SAN">#REF!</definedName>
    <definedName name="SANITATION" localSheetId="6">[4]Summary!#REF!</definedName>
    <definedName name="SANITATION" localSheetId="7">[4]Summary!#REF!</definedName>
    <definedName name="SANITATION" localSheetId="8">[4]Summary!#REF!</definedName>
    <definedName name="SANITATION" localSheetId="9">[4]Summary!#REF!</definedName>
    <definedName name="SANITATION" localSheetId="10">[4]Summary!#REF!</definedName>
    <definedName name="SANITATION" localSheetId="11">[4]Summary!#REF!</definedName>
    <definedName name="SANITATION" localSheetId="12">[4]Summary!#REF!</definedName>
    <definedName name="SANITATION">[4]Summary!#REF!</definedName>
    <definedName name="Tapers" localSheetId="5">#REF!</definedName>
    <definedName name="Tapers" localSheetId="14">#REF!</definedName>
    <definedName name="Tapers" localSheetId="15">#REF!</definedName>
    <definedName name="Tapers" localSheetId="16">#REF!</definedName>
    <definedName name="Tapers" localSheetId="6">#REF!</definedName>
    <definedName name="Tapers" localSheetId="7">#REF!</definedName>
    <definedName name="Tapers" localSheetId="8">#REF!</definedName>
    <definedName name="Tapers" localSheetId="9">#REF!</definedName>
    <definedName name="Tapers" localSheetId="10">#REF!</definedName>
    <definedName name="Tapers" localSheetId="11">#REF!</definedName>
    <definedName name="Tapers" localSheetId="12">#REF!</definedName>
    <definedName name="Tapers" localSheetId="13">#REF!</definedName>
    <definedName name="Tapers">#REF!</definedName>
    <definedName name="TAPES" localSheetId="6">#REF!</definedName>
    <definedName name="TAPES" localSheetId="7">#REF!</definedName>
    <definedName name="TAPES" localSheetId="8">#REF!</definedName>
    <definedName name="TAPES" localSheetId="9">#REF!</definedName>
    <definedName name="TAPES" localSheetId="10">#REF!</definedName>
    <definedName name="TAPES" localSheetId="11">#REF!</definedName>
    <definedName name="TAPES" localSheetId="12">#REF!</definedName>
    <definedName name="TAPES">#REF!</definedName>
    <definedName name="Tariff_Charged" localSheetId="5">#REF!</definedName>
    <definedName name="Tariff_Charged" localSheetId="14">#REF!</definedName>
    <definedName name="Tariff_Charged" localSheetId="15">#REF!</definedName>
    <definedName name="Tariff_Charged" localSheetId="16">#REF!</definedName>
    <definedName name="Tariff_Charged" localSheetId="6">#REF!</definedName>
    <definedName name="Tariff_Charged" localSheetId="7">#REF!</definedName>
    <definedName name="Tariff_Charged" localSheetId="8">#REF!</definedName>
    <definedName name="Tariff_Charged" localSheetId="9">#REF!</definedName>
    <definedName name="Tariff_Charged" localSheetId="10">#REF!</definedName>
    <definedName name="Tariff_Charged" localSheetId="11">#REF!</definedName>
    <definedName name="Tariff_Charged" localSheetId="12">#REF!</definedName>
    <definedName name="Tariff_Charged" localSheetId="13">#REF!</definedName>
    <definedName name="Tariff_Charged">#REF!</definedName>
    <definedName name="valves" localSheetId="5">#REF!</definedName>
    <definedName name="valves" localSheetId="14">#REF!</definedName>
    <definedName name="valves" localSheetId="15">#REF!</definedName>
    <definedName name="valves" localSheetId="16">#REF!</definedName>
    <definedName name="valves" localSheetId="6">#REF!</definedName>
    <definedName name="valves" localSheetId="7">#REF!</definedName>
    <definedName name="valves" localSheetId="8">#REF!</definedName>
    <definedName name="valves" localSheetId="9">#REF!</definedName>
    <definedName name="valves" localSheetId="10">#REF!</definedName>
    <definedName name="valves" localSheetId="11">#REF!</definedName>
    <definedName name="valves" localSheetId="12">#REF!</definedName>
    <definedName name="valves" localSheetId="13">#REF!</definedName>
    <definedName name="valves">#REF!</definedName>
    <definedName name="Waterbar" localSheetId="5">#REF!</definedName>
    <definedName name="Waterbar" localSheetId="14">#REF!</definedName>
    <definedName name="Waterbar" localSheetId="15">#REF!</definedName>
    <definedName name="Waterbar" localSheetId="16">#REF!</definedName>
    <definedName name="Waterbar" localSheetId="6">#REF!</definedName>
    <definedName name="Waterbar" localSheetId="7">#REF!</definedName>
    <definedName name="Waterbar" localSheetId="8">#REF!</definedName>
    <definedName name="Waterbar" localSheetId="9">#REF!</definedName>
    <definedName name="Waterbar" localSheetId="10">#REF!</definedName>
    <definedName name="Waterbar" localSheetId="11">#REF!</definedName>
    <definedName name="Waterbar" localSheetId="12">#REF!</definedName>
    <definedName name="Waterbar" localSheetId="13">#REF!</definedName>
    <definedName name="Waterbar">#REF!</definedName>
    <definedName name="watermeter" localSheetId="5">#REF!</definedName>
    <definedName name="watermeter" localSheetId="14">#REF!</definedName>
    <definedName name="watermeter" localSheetId="15">#REF!</definedName>
    <definedName name="watermeter" localSheetId="16">#REF!</definedName>
    <definedName name="watermeter" localSheetId="6">#REF!</definedName>
    <definedName name="watermeter" localSheetId="7">#REF!</definedName>
    <definedName name="watermeter" localSheetId="8">#REF!</definedName>
    <definedName name="watermeter" localSheetId="9">#REF!</definedName>
    <definedName name="watermeter" localSheetId="10">#REF!</definedName>
    <definedName name="watermeter" localSheetId="11">#REF!</definedName>
    <definedName name="watermeter" localSheetId="12">#REF!</definedName>
    <definedName name="watermeter" localSheetId="13">#REF!</definedName>
    <definedName name="watermeter">#REF!</definedName>
    <definedName name="waterproofing" localSheetId="5">#REF!</definedName>
    <definedName name="waterproofing" localSheetId="14">#REF!</definedName>
    <definedName name="waterproofing" localSheetId="15">#REF!</definedName>
    <definedName name="waterproofing" localSheetId="16">#REF!</definedName>
    <definedName name="waterproofing" localSheetId="6">#REF!</definedName>
    <definedName name="waterproofing" localSheetId="7">#REF!</definedName>
    <definedName name="waterproofing" localSheetId="8">#REF!</definedName>
    <definedName name="waterproofing" localSheetId="9">#REF!</definedName>
    <definedName name="waterproofing" localSheetId="10">#REF!</definedName>
    <definedName name="waterproofing" localSheetId="11">#REF!</definedName>
    <definedName name="waterproofing" localSheetId="12">#REF!</definedName>
    <definedName name="waterproofing" localSheetId="13">#REF!</definedName>
    <definedName name="waterproofing">#REF!</definedName>
    <definedName name="wedw" localSheetId="2">#REF!</definedName>
    <definedName name="wedw" localSheetId="5">#REF!</definedName>
    <definedName name="wedw" localSheetId="14">#REF!</definedName>
    <definedName name="wedw" localSheetId="15">#REF!</definedName>
    <definedName name="wedw" localSheetId="16">#REF!</definedName>
    <definedName name="wedw" localSheetId="6">#REF!</definedName>
    <definedName name="wedw" localSheetId="7">#REF!</definedName>
    <definedName name="wedw" localSheetId="8">#REF!</definedName>
    <definedName name="wedw" localSheetId="9">#REF!</definedName>
    <definedName name="wedw" localSheetId="10">#REF!</definedName>
    <definedName name="wedw" localSheetId="11">#REF!</definedName>
    <definedName name="wedw" localSheetId="12">#REF!</definedName>
    <definedName name="wedw" localSheetId="13">#REF!</definedName>
    <definedName name="wedw">#REF!</definedName>
    <definedName name="www" localSheetId="2">'[3]H2O TREATMENT PLANT SITE(4.1)'!#REF!</definedName>
    <definedName name="www" localSheetId="5">'[3]H2O TREATMENT PLANT SITE(4.1)'!#REF!</definedName>
    <definedName name="www" localSheetId="14">'[3]H2O TREATMENT PLANT SITE(4.1)'!#REF!</definedName>
    <definedName name="www" localSheetId="15">'[3]H2O TREATMENT PLANT SITE(4.1)'!#REF!</definedName>
    <definedName name="www" localSheetId="16">'[3]H2O TREATMENT PLANT SITE(4.1)'!#REF!</definedName>
    <definedName name="www" localSheetId="6">'[3]H2O TREATMENT PLANT SITE(4.1)'!#REF!</definedName>
    <definedName name="www" localSheetId="7">'[3]H2O TREATMENT PLANT SITE(4.1)'!#REF!</definedName>
    <definedName name="www" localSheetId="8">'[3]H2O TREATMENT PLANT SITE(4.1)'!#REF!</definedName>
    <definedName name="www" localSheetId="9">'[3]H2O TREATMENT PLANT SITE(4.1)'!#REF!</definedName>
    <definedName name="www" localSheetId="10">'[3]H2O TREATMENT PLANT SITE(4.1)'!#REF!</definedName>
    <definedName name="www" localSheetId="11">'[3]H2O TREATMENT PLANT SITE(4.1)'!#REF!</definedName>
    <definedName name="www" localSheetId="12">'[3]H2O TREATMENT PLANT SITE(4.1)'!#REF!</definedName>
    <definedName name="www" localSheetId="13">'[3]H2O TREATMENT PLANT SITE(4.1)'!#REF!</definedName>
    <definedName name="www">'[3]H2O TREATMENT PLANT SITE(4.1)'!#REF!</definedName>
    <definedName name="WWWWWWWXX" localSheetId="6">#REF!</definedName>
    <definedName name="WWWWWWWXX" localSheetId="7">#REF!</definedName>
    <definedName name="WWWWWWWXX" localSheetId="8">#REF!</definedName>
    <definedName name="WWWWWWWXX" localSheetId="9">#REF!</definedName>
    <definedName name="WWWWWWWXX" localSheetId="10">#REF!</definedName>
    <definedName name="WWWWWWWXX" localSheetId="11">#REF!</definedName>
    <definedName name="WWWWWWWXX" localSheetId="12">#REF!</definedName>
    <definedName name="WWWWWWWXX" localSheetId="13">#REF!</definedName>
    <definedName name="WWWWWWWXX">#REF!</definedName>
    <definedName name="YARD" localSheetId="6">#REF!</definedName>
    <definedName name="YARD" localSheetId="7">#REF!</definedName>
    <definedName name="YARD" localSheetId="8">#REF!</definedName>
    <definedName name="YARD" localSheetId="9">#REF!</definedName>
    <definedName name="YARD" localSheetId="10">#REF!</definedName>
    <definedName name="YARD" localSheetId="11">#REF!</definedName>
    <definedName name="YARD" localSheetId="12">#REF!</definedName>
    <definedName name="YARD">#REF!</definedName>
    <definedName name="Z_524946E0_95F0_11D3_ABDB_006097CD877F_.wvu.PrintArea" localSheetId="2" hidden="1">' G-1 Gen Items'!$B$1:$G$218</definedName>
    <definedName name="Z_524946E0_95F0_11D3_ABDB_006097CD877F_.wvu.PrintArea" localSheetId="1" hidden="1">'Grand Summary'!$B$1:$G$35</definedName>
    <definedName name="Z_524946E0_95F0_11D3_ABDB_006097CD877F_.wvu.PrintArea" localSheetId="3" hidden="1">'RUK G-2 DayWrks'!$B$1:$G$216</definedName>
    <definedName name="Z_524946E0_95F0_11D3_ABDB_006097CD877F_.wvu.PrintArea" localSheetId="4" hidden="1">'RUK G-3 MethdRtdChrgs'!$B$1:$G$75</definedName>
    <definedName name="Z_524946E0_95F0_11D3_ABDB_006097CD877F_.wvu.PrintTitles" localSheetId="2" hidden="1">' G-1 Gen Items'!$A$1:$HV$7</definedName>
    <definedName name="Z_524946E0_95F0_11D3_ABDB_006097CD877F_.wvu.PrintTitles" localSheetId="1" hidden="1">'Grand Summary'!$A$1:$II$8</definedName>
    <definedName name="Z_524946E0_95F0_11D3_ABDB_006097CD877F_.wvu.PrintTitles" localSheetId="3" hidden="1">'RUK G-2 DayWrks'!$A$1:$IC$7</definedName>
    <definedName name="Z_524946E0_95F0_11D3_ABDB_006097CD877F_.wvu.PrintTitles" localSheetId="4" hidden="1">'RUK G-3 MethdRtdChrgs'!$A$1:$IV$7</definedName>
    <definedName name="Z_524946E0_95F0_11D3_ABDB_006097CD877F_.wvu.Rows" localSheetId="3" hidden="1">'RUK G-2 DayWrks'!$A$145:$IC$145</definedName>
    <definedName name="Z_524946E0_95F0_11D3_ABDB_006097CD877F_.wvu.Rows" localSheetId="4" hidden="1">'RUK G-3 MethdRtdChrgs'!#REF!</definedName>
  </definedNames>
  <calcPr calcId="152511"/>
</workbook>
</file>

<file path=xl/calcChain.xml><?xml version="1.0" encoding="utf-8"?>
<calcChain xmlns="http://schemas.openxmlformats.org/spreadsheetml/2006/main">
  <c r="G46" i="4" l="1"/>
  <c r="F202" i="87" l="1"/>
  <c r="F200" i="87"/>
  <c r="F202" i="88"/>
  <c r="F200" i="88"/>
  <c r="G143" i="4"/>
  <c r="G123" i="4" l="1"/>
  <c r="G122" i="4"/>
  <c r="G121" i="4"/>
  <c r="G120" i="4"/>
  <c r="G119" i="4"/>
  <c r="G118" i="4"/>
  <c r="G117" i="4"/>
  <c r="G116" i="4"/>
  <c r="G115" i="4"/>
  <c r="G114" i="4"/>
  <c r="G113" i="4"/>
  <c r="G112" i="4"/>
  <c r="G111" i="4"/>
  <c r="G110" i="4"/>
  <c r="G109" i="4"/>
  <c r="G108" i="4"/>
  <c r="G107" i="4"/>
  <c r="G106" i="4"/>
  <c r="G105" i="4"/>
  <c r="G104" i="4"/>
  <c r="G103" i="4"/>
  <c r="G102" i="4"/>
  <c r="G101" i="4"/>
  <c r="G17" i="14" l="1"/>
  <c r="F279" i="95" l="1"/>
  <c r="F277" i="95"/>
  <c r="F275" i="95"/>
  <c r="F273" i="95"/>
  <c r="F271" i="95"/>
  <c r="F269" i="95"/>
  <c r="F267" i="95"/>
  <c r="D265" i="95"/>
  <c r="F265" i="95" s="1"/>
  <c r="F254" i="95"/>
  <c r="F248" i="95"/>
  <c r="D242" i="95"/>
  <c r="F242" i="95" s="1"/>
  <c r="F234" i="95"/>
  <c r="F232" i="95"/>
  <c r="D228" i="95"/>
  <c r="F228" i="95" s="1"/>
  <c r="D220" i="95"/>
  <c r="F220" i="95" s="1"/>
  <c r="D214" i="95"/>
  <c r="F214" i="95" s="1"/>
  <c r="F208" i="95"/>
  <c r="F198" i="95"/>
  <c r="D198" i="95"/>
  <c r="D194" i="95"/>
  <c r="F194" i="95" s="1"/>
  <c r="F186" i="95"/>
  <c r="D186" i="95"/>
  <c r="F172" i="95"/>
  <c r="F171" i="95"/>
  <c r="F159" i="95"/>
  <c r="D149" i="95"/>
  <c r="F149" i="95" s="1"/>
  <c r="D143" i="95"/>
  <c r="F143" i="95" s="1"/>
  <c r="D127" i="95"/>
  <c r="F127" i="95" s="1"/>
  <c r="D121" i="95"/>
  <c r="F121" i="95" s="1"/>
  <c r="F100" i="95"/>
  <c r="D96" i="95"/>
  <c r="F96" i="95" s="1"/>
  <c r="D88" i="95"/>
  <c r="F88" i="95" s="1"/>
  <c r="F70" i="95"/>
  <c r="D68" i="95"/>
  <c r="F68" i="95" s="1"/>
  <c r="D56" i="95"/>
  <c r="F56" i="95" s="1"/>
  <c r="D48" i="95"/>
  <c r="F48" i="95" s="1"/>
  <c r="D42" i="95"/>
  <c r="D86" i="95" s="1"/>
  <c r="F86" i="95" s="1"/>
  <c r="D36" i="95"/>
  <c r="F36" i="95" s="1"/>
  <c r="F27" i="95"/>
  <c r="F26" i="95"/>
  <c r="D20" i="95"/>
  <c r="F20" i="95" s="1"/>
  <c r="F43" i="94"/>
  <c r="F42" i="94"/>
  <c r="F41" i="94"/>
  <c r="F40" i="94"/>
  <c r="F39" i="94"/>
  <c r="F38" i="94"/>
  <c r="F36" i="94"/>
  <c r="F35" i="94"/>
  <c r="F34" i="94"/>
  <c r="F32" i="94"/>
  <c r="F30" i="94"/>
  <c r="F29" i="94"/>
  <c r="F26" i="94"/>
  <c r="F25" i="94"/>
  <c r="F24" i="94"/>
  <c r="F22" i="94"/>
  <c r="F20" i="94"/>
  <c r="F18" i="94"/>
  <c r="F242" i="93"/>
  <c r="D240" i="93"/>
  <c r="F240" i="93" s="1"/>
  <c r="D238" i="93"/>
  <c r="F238" i="93" s="1"/>
  <c r="D230" i="93"/>
  <c r="F230" i="93" s="1"/>
  <c r="F224" i="93"/>
  <c r="F217" i="93"/>
  <c r="F208" i="93"/>
  <c r="F202" i="93"/>
  <c r="F196" i="93"/>
  <c r="F186" i="93"/>
  <c r="F178" i="93"/>
  <c r="F172" i="93"/>
  <c r="F171" i="93"/>
  <c r="F165" i="93"/>
  <c r="F164" i="93"/>
  <c r="F163" i="93"/>
  <c r="F162" i="93"/>
  <c r="F156" i="93"/>
  <c r="F150" i="93"/>
  <c r="F140" i="93"/>
  <c r="F132" i="93"/>
  <c r="F118" i="93"/>
  <c r="F105" i="93"/>
  <c r="D84" i="93"/>
  <c r="D97" i="93" s="1"/>
  <c r="F97" i="93" s="1"/>
  <c r="D78" i="93"/>
  <c r="F78" i="93" s="1"/>
  <c r="F64" i="93"/>
  <c r="F63" i="93"/>
  <c r="D36" i="93"/>
  <c r="F36" i="93" s="1"/>
  <c r="D34" i="93"/>
  <c r="F34" i="93" s="1"/>
  <c r="D26" i="93"/>
  <c r="F26" i="93" s="1"/>
  <c r="D20" i="93"/>
  <c r="F20" i="93" s="1"/>
  <c r="D26" i="92"/>
  <c r="F26" i="92" s="1"/>
  <c r="D20" i="92"/>
  <c r="F20" i="92" s="1"/>
  <c r="D265" i="92"/>
  <c r="F265" i="92" s="1"/>
  <c r="F260" i="92"/>
  <c r="F251" i="92"/>
  <c r="F249" i="92"/>
  <c r="F247" i="92"/>
  <c r="F245" i="92"/>
  <c r="F242" i="92"/>
  <c r="F237" i="92"/>
  <c r="F235" i="92"/>
  <c r="F233" i="92"/>
  <c r="F231" i="92"/>
  <c r="F225" i="92"/>
  <c r="F218" i="92"/>
  <c r="F212" i="92"/>
  <c r="F206" i="92"/>
  <c r="F196" i="92"/>
  <c r="F187" i="92"/>
  <c r="F181" i="92"/>
  <c r="F180" i="92"/>
  <c r="F176" i="92"/>
  <c r="F175" i="92"/>
  <c r="F174" i="92"/>
  <c r="F173" i="92"/>
  <c r="F163" i="92"/>
  <c r="F157" i="92"/>
  <c r="F156" i="92"/>
  <c r="F146" i="92"/>
  <c r="F142" i="92"/>
  <c r="D133" i="92"/>
  <c r="F133" i="92" s="1"/>
  <c r="F119" i="92"/>
  <c r="F105" i="92"/>
  <c r="D84" i="92"/>
  <c r="D127" i="92" s="1"/>
  <c r="F127" i="92" s="1"/>
  <c r="D78" i="92"/>
  <c r="F78" i="92" s="1"/>
  <c r="F63" i="92"/>
  <c r="F62" i="92"/>
  <c r="D44" i="92"/>
  <c r="F44" i="92" s="1"/>
  <c r="D42" i="92"/>
  <c r="F42" i="92" s="1"/>
  <c r="D36" i="92"/>
  <c r="F36" i="92" s="1"/>
  <c r="D34" i="92"/>
  <c r="F34" i="92" s="1"/>
  <c r="F198" i="91"/>
  <c r="F194" i="91"/>
  <c r="F188" i="91"/>
  <c r="F182" i="91"/>
  <c r="F174" i="91"/>
  <c r="F164" i="91"/>
  <c r="F156" i="91"/>
  <c r="F150" i="91"/>
  <c r="F144" i="91"/>
  <c r="F134" i="91"/>
  <c r="F133" i="91"/>
  <c r="F127" i="91"/>
  <c r="F119" i="91"/>
  <c r="F110" i="91"/>
  <c r="F102" i="91"/>
  <c r="F101" i="91"/>
  <c r="F95" i="91"/>
  <c r="F85" i="91"/>
  <c r="F79" i="91"/>
  <c r="F71" i="91"/>
  <c r="F63" i="91"/>
  <c r="F56" i="91"/>
  <c r="F45" i="91"/>
  <c r="F44" i="91"/>
  <c r="F38" i="91"/>
  <c r="F36" i="91"/>
  <c r="F28" i="91"/>
  <c r="F22" i="91"/>
  <c r="F266" i="90"/>
  <c r="F258" i="90"/>
  <c r="F256" i="90"/>
  <c r="F254" i="90"/>
  <c r="F250" i="90"/>
  <c r="F244" i="90"/>
  <c r="F242" i="90"/>
  <c r="F240" i="90"/>
  <c r="F238" i="90"/>
  <c r="F232" i="90"/>
  <c r="F225" i="90"/>
  <c r="F219" i="90"/>
  <c r="F213" i="90"/>
  <c r="F203" i="90"/>
  <c r="F194" i="90"/>
  <c r="F188" i="90"/>
  <c r="F187" i="90"/>
  <c r="F183" i="90"/>
  <c r="F182" i="90"/>
  <c r="F181" i="90"/>
  <c r="F180" i="90"/>
  <c r="F169" i="90"/>
  <c r="F163" i="90"/>
  <c r="F162" i="90"/>
  <c r="F152" i="90"/>
  <c r="F144" i="90"/>
  <c r="F138" i="90"/>
  <c r="F130" i="90"/>
  <c r="F126" i="90"/>
  <c r="F113" i="90"/>
  <c r="F107" i="90"/>
  <c r="F99" i="90"/>
  <c r="F92" i="90"/>
  <c r="F84" i="90"/>
  <c r="F78" i="90"/>
  <c r="F65" i="90"/>
  <c r="F64" i="90"/>
  <c r="F46" i="90"/>
  <c r="F44" i="90"/>
  <c r="F38" i="90"/>
  <c r="F36" i="90"/>
  <c r="D28" i="90"/>
  <c r="F28" i="90" s="1"/>
  <c r="D22" i="90"/>
  <c r="F22" i="90" s="1"/>
  <c r="F236" i="89"/>
  <c r="F232" i="89"/>
  <c r="F227" i="89"/>
  <c r="F221" i="89"/>
  <c r="F214" i="89"/>
  <c r="F210" i="89"/>
  <c r="F205" i="89"/>
  <c r="F199" i="89"/>
  <c r="F187" i="89"/>
  <c r="F179" i="89"/>
  <c r="F178" i="89"/>
  <c r="F172" i="89"/>
  <c r="F162" i="89"/>
  <c r="F156" i="89"/>
  <c r="F148" i="89"/>
  <c r="F140" i="89"/>
  <c r="F134" i="89"/>
  <c r="F120" i="89"/>
  <c r="F119" i="89"/>
  <c r="F113" i="89"/>
  <c r="F105" i="89"/>
  <c r="F96" i="89"/>
  <c r="F88" i="89"/>
  <c r="F87" i="89"/>
  <c r="F81" i="89"/>
  <c r="F71" i="89"/>
  <c r="F65" i="89"/>
  <c r="F57" i="89"/>
  <c r="F49" i="89"/>
  <c r="F43" i="89"/>
  <c r="F28" i="89"/>
  <c r="F24" i="89"/>
  <c r="F22" i="89"/>
  <c r="F84" i="93" l="1"/>
  <c r="F57" i="94"/>
  <c r="F61" i="94" s="1"/>
  <c r="F63" i="94" s="1"/>
  <c r="G24" i="14" s="1"/>
  <c r="F291" i="95"/>
  <c r="F300" i="95" s="1"/>
  <c r="F312" i="90"/>
  <c r="F324" i="90" s="1"/>
  <c r="F190" i="89"/>
  <c r="F296" i="89" s="1"/>
  <c r="F99" i="89"/>
  <c r="F295" i="89" s="1"/>
  <c r="F219" i="92"/>
  <c r="F318" i="92" s="1"/>
  <c r="F113" i="91"/>
  <c r="F228" i="91" s="1"/>
  <c r="F168" i="91"/>
  <c r="F229" i="91" s="1"/>
  <c r="F174" i="90"/>
  <c r="F321" i="90" s="1"/>
  <c r="F57" i="91"/>
  <c r="F227" i="91" s="1"/>
  <c r="F253" i="92"/>
  <c r="F319" i="92" s="1"/>
  <c r="F270" i="93"/>
  <c r="F279" i="93" s="1"/>
  <c r="D78" i="95"/>
  <c r="F78" i="95" s="1"/>
  <c r="F226" i="90"/>
  <c r="F322" i="90" s="1"/>
  <c r="F223" i="91"/>
  <c r="F230" i="91" s="1"/>
  <c r="D126" i="93"/>
  <c r="F126" i="93" s="1"/>
  <c r="F167" i="93" s="1"/>
  <c r="F277" i="93" s="1"/>
  <c r="D180" i="95"/>
  <c r="F180" i="95" s="1"/>
  <c r="F216" i="95" s="1"/>
  <c r="F298" i="95" s="1"/>
  <c r="F116" i="90"/>
  <c r="F320" i="90" s="1"/>
  <c r="F261" i="95"/>
  <c r="F299" i="95" s="1"/>
  <c r="F261" i="90"/>
  <c r="F323" i="90" s="1"/>
  <c r="F42" i="95"/>
  <c r="F60" i="95" s="1"/>
  <c r="F295" i="95" s="1"/>
  <c r="D76" i="95"/>
  <c r="F76" i="95" s="1"/>
  <c r="F109" i="95" s="1"/>
  <c r="F296" i="95" s="1"/>
  <c r="D135" i="95"/>
  <c r="F135" i="95" s="1"/>
  <c r="F165" i="95" s="1"/>
  <c r="F297" i="95" s="1"/>
  <c r="F234" i="93"/>
  <c r="F278" i="93" s="1"/>
  <c r="D44" i="93"/>
  <c r="F44" i="93" s="1"/>
  <c r="D51" i="93"/>
  <c r="F51" i="93" s="1"/>
  <c r="D92" i="93"/>
  <c r="F92" i="93" s="1"/>
  <c r="D42" i="93"/>
  <c r="F42" i="93" s="1"/>
  <c r="D50" i="93"/>
  <c r="F50" i="93" s="1"/>
  <c r="F167" i="92"/>
  <c r="F317" i="92" s="1"/>
  <c r="F311" i="92"/>
  <c r="F320" i="92" s="1"/>
  <c r="D51" i="92"/>
  <c r="F51" i="92" s="1"/>
  <c r="D92" i="92"/>
  <c r="F92" i="92" s="1"/>
  <c r="D50" i="92"/>
  <c r="F50" i="92" s="1"/>
  <c r="D97" i="92"/>
  <c r="F97" i="92" s="1"/>
  <c r="F84" i="92"/>
  <c r="D53" i="90"/>
  <c r="F53" i="90" s="1"/>
  <c r="D52" i="90"/>
  <c r="F52" i="90" s="1"/>
  <c r="F291" i="89"/>
  <c r="F298" i="89" s="1"/>
  <c r="F223" i="89"/>
  <c r="F297" i="89" s="1"/>
  <c r="G45" i="4"/>
  <c r="F108" i="93" l="1"/>
  <c r="F276" i="93" s="1"/>
  <c r="F55" i="93"/>
  <c r="F330" i="90"/>
  <c r="E333" i="90" s="1"/>
  <c r="F333" i="90" s="1"/>
  <c r="F383" i="90" s="1"/>
  <c r="G19" i="14" s="1"/>
  <c r="F361" i="89"/>
  <c r="G18" i="14" s="1"/>
  <c r="F285" i="91"/>
  <c r="G20" i="14" s="1"/>
  <c r="F109" i="92"/>
  <c r="F316" i="92" s="1"/>
  <c r="F326" i="92" s="1"/>
  <c r="E329" i="92" s="1"/>
  <c r="F329" i="92" s="1"/>
  <c r="F381" i="92" s="1"/>
  <c r="G21" i="14" s="1"/>
  <c r="F275" i="93"/>
  <c r="F56" i="90"/>
  <c r="F351" i="95"/>
  <c r="G23" i="14" s="1"/>
  <c r="F36" i="88"/>
  <c r="F35" i="88"/>
  <c r="F31" i="88"/>
  <c r="F30" i="88"/>
  <c r="F29" i="88"/>
  <c r="F26" i="88"/>
  <c r="F36" i="87"/>
  <c r="F35" i="87"/>
  <c r="F31" i="87"/>
  <c r="F30" i="87"/>
  <c r="F29" i="87"/>
  <c r="F26" i="87"/>
  <c r="F285" i="93" l="1"/>
  <c r="E288" i="93" s="1"/>
  <c r="F288" i="93" s="1"/>
  <c r="F337" i="93" s="1"/>
  <c r="G22" i="14" s="1"/>
  <c r="G21" i="4"/>
  <c r="G128" i="4" l="1"/>
  <c r="G129" i="4"/>
  <c r="G130" i="4"/>
  <c r="G131" i="4"/>
  <c r="G132" i="4"/>
  <c r="G133" i="4"/>
  <c r="G134" i="4"/>
  <c r="G135" i="4"/>
  <c r="G136" i="4"/>
  <c r="G140" i="4"/>
  <c r="G141" i="4"/>
  <c r="G144" i="4"/>
  <c r="G145" i="4"/>
  <c r="G146" i="4"/>
  <c r="G11" i="4"/>
  <c r="G13" i="4"/>
  <c r="G15" i="4"/>
  <c r="G17" i="4"/>
  <c r="G19" i="4"/>
  <c r="G27" i="4"/>
  <c r="G29" i="4"/>
  <c r="G31" i="4"/>
  <c r="G33" i="4"/>
  <c r="G35" i="4"/>
  <c r="G41" i="4"/>
  <c r="G43" i="4"/>
  <c r="G50" i="4"/>
  <c r="G52" i="4"/>
  <c r="G56" i="4"/>
  <c r="G58" i="4"/>
  <c r="G60" i="4"/>
  <c r="G62" i="4"/>
  <c r="G64" i="4"/>
  <c r="G66" i="4"/>
  <c r="G76" i="4"/>
  <c r="G80" i="4"/>
  <c r="G84" i="4"/>
  <c r="G86" i="4"/>
  <c r="G93" i="4"/>
  <c r="G94" i="4"/>
  <c r="G95" i="4"/>
  <c r="G96" i="4"/>
  <c r="G97" i="4"/>
  <c r="G98" i="4"/>
  <c r="F204" i="88"/>
  <c r="F214" i="88" s="1"/>
  <c r="F41" i="88"/>
  <c r="F42" i="88"/>
  <c r="F45" i="88"/>
  <c r="F46" i="88"/>
  <c r="F47" i="88"/>
  <c r="F50" i="88"/>
  <c r="F51" i="88"/>
  <c r="F55" i="88"/>
  <c r="F56" i="88"/>
  <c r="F57" i="88"/>
  <c r="F58" i="88"/>
  <c r="F60" i="88"/>
  <c r="F67" i="88"/>
  <c r="F70" i="88"/>
  <c r="F74" i="88"/>
  <c r="F77" i="88"/>
  <c r="F79" i="88"/>
  <c r="F83" i="88"/>
  <c r="F86" i="88"/>
  <c r="F87" i="88"/>
  <c r="F90" i="88"/>
  <c r="F95" i="88"/>
  <c r="F96" i="88"/>
  <c r="F99" i="88"/>
  <c r="F100" i="88"/>
  <c r="F105" i="88"/>
  <c r="F108" i="88"/>
  <c r="F112" i="88"/>
  <c r="F113" i="88"/>
  <c r="F117" i="88"/>
  <c r="F119" i="88"/>
  <c r="F122" i="88"/>
  <c r="F124" i="88"/>
  <c r="F128" i="88"/>
  <c r="F129" i="88"/>
  <c r="F130" i="88"/>
  <c r="F132" i="88"/>
  <c r="F134" i="88"/>
  <c r="F139" i="88"/>
  <c r="F142" i="88"/>
  <c r="F146" i="88"/>
  <c r="F150" i="88"/>
  <c r="F152" i="88"/>
  <c r="F158" i="88"/>
  <c r="F162" i="88"/>
  <c r="F167" i="88"/>
  <c r="F169" i="88"/>
  <c r="F171" i="88"/>
  <c r="F174" i="88"/>
  <c r="F176" i="88"/>
  <c r="F178" i="88"/>
  <c r="F179" i="88"/>
  <c r="F180" i="88"/>
  <c r="F181" i="88"/>
  <c r="F182" i="88"/>
  <c r="F183" i="88"/>
  <c r="F186" i="88"/>
  <c r="F187" i="88"/>
  <c r="F189" i="88"/>
  <c r="F190" i="88"/>
  <c r="F191" i="88"/>
  <c r="F192" i="88"/>
  <c r="F15" i="88"/>
  <c r="F19" i="88"/>
  <c r="F22" i="88"/>
  <c r="F204" i="87"/>
  <c r="F214" i="87" s="1"/>
  <c r="F41" i="87"/>
  <c r="F42" i="87"/>
  <c r="F45" i="87"/>
  <c r="F46" i="87"/>
  <c r="F47" i="87"/>
  <c r="F50" i="87"/>
  <c r="F51" i="87"/>
  <c r="F55" i="87"/>
  <c r="F56" i="87"/>
  <c r="F57" i="87"/>
  <c r="F58" i="87"/>
  <c r="F60" i="87"/>
  <c r="F67" i="87"/>
  <c r="F70" i="87"/>
  <c r="F74" i="87"/>
  <c r="F77" i="87"/>
  <c r="F79" i="87"/>
  <c r="F83" i="87"/>
  <c r="F86" i="87"/>
  <c r="F87" i="87"/>
  <c r="F90" i="87"/>
  <c r="F95" i="87"/>
  <c r="F96" i="87"/>
  <c r="F99" i="87"/>
  <c r="F100" i="87"/>
  <c r="F105" i="87"/>
  <c r="F108" i="87"/>
  <c r="F112" i="87"/>
  <c r="F113" i="87"/>
  <c r="F117" i="87"/>
  <c r="F119" i="87"/>
  <c r="F122" i="87"/>
  <c r="F124" i="87"/>
  <c r="F128" i="87"/>
  <c r="F129" i="87"/>
  <c r="F130" i="87"/>
  <c r="F132" i="87"/>
  <c r="F134" i="87"/>
  <c r="F139" i="87"/>
  <c r="F142" i="87"/>
  <c r="F146" i="87"/>
  <c r="F150" i="87"/>
  <c r="F152" i="87"/>
  <c r="F158" i="87"/>
  <c r="F162" i="87"/>
  <c r="F167" i="87"/>
  <c r="F169" i="87"/>
  <c r="F171" i="87"/>
  <c r="F174" i="87"/>
  <c r="F176" i="87"/>
  <c r="F178" i="87"/>
  <c r="F179" i="87"/>
  <c r="F180" i="87"/>
  <c r="F181" i="87"/>
  <c r="F182" i="87"/>
  <c r="F183" i="87"/>
  <c r="F189" i="87"/>
  <c r="F194" i="87" s="1"/>
  <c r="F213" i="87" s="1"/>
  <c r="F190" i="87"/>
  <c r="F191" i="87"/>
  <c r="F192" i="87"/>
  <c r="F15" i="87"/>
  <c r="F19" i="87"/>
  <c r="F22" i="87"/>
  <c r="F18" i="86"/>
  <c r="F24" i="86"/>
  <c r="F30" i="86"/>
  <c r="F38" i="86"/>
  <c r="F44" i="86"/>
  <c r="F45" i="86"/>
  <c r="F46" i="86"/>
  <c r="F52" i="86"/>
  <c r="F53" i="86"/>
  <c r="F61" i="86"/>
  <c r="F63" i="86"/>
  <c r="F71" i="86"/>
  <c r="F73" i="86"/>
  <c r="F79" i="86"/>
  <c r="F81" i="86"/>
  <c r="F89" i="86"/>
  <c r="F91" i="86"/>
  <c r="F95" i="86"/>
  <c r="F107" i="86"/>
  <c r="F113" i="86"/>
  <c r="F129" i="86"/>
  <c r="F135" i="86"/>
  <c r="F143" i="86"/>
  <c r="F149" i="86"/>
  <c r="F159" i="86"/>
  <c r="F165" i="86"/>
  <c r="F173" i="86"/>
  <c r="F179" i="86"/>
  <c r="F193" i="86"/>
  <c r="F195" i="86"/>
  <c r="F203" i="86"/>
  <c r="F207" i="86"/>
  <c r="F211" i="86"/>
  <c r="F215" i="86"/>
  <c r="F225" i="86"/>
  <c r="F231" i="86"/>
  <c r="F250" i="86"/>
  <c r="F258" i="86"/>
  <c r="F262" i="86"/>
  <c r="F270" i="86"/>
  <c r="F276" i="86"/>
  <c r="F286" i="86"/>
  <c r="F289" i="86"/>
  <c r="F298" i="86"/>
  <c r="F303" i="86"/>
  <c r="F307" i="86"/>
  <c r="F311" i="86"/>
  <c r="F314" i="86"/>
  <c r="F320" i="86"/>
  <c r="F322" i="86"/>
  <c r="F325" i="86"/>
  <c r="F328" i="86"/>
  <c r="F330" i="86"/>
  <c r="F331" i="86"/>
  <c r="F332" i="86"/>
  <c r="F334" i="86"/>
  <c r="F336" i="86"/>
  <c r="F338" i="86"/>
  <c r="F347" i="86"/>
  <c r="F349" i="86"/>
  <c r="F18" i="85"/>
  <c r="F24" i="85"/>
  <c r="F30" i="85"/>
  <c r="F38" i="85"/>
  <c r="F44" i="85"/>
  <c r="F45" i="85"/>
  <c r="F46" i="85"/>
  <c r="F52" i="85"/>
  <c r="F53" i="85"/>
  <c r="F61" i="85"/>
  <c r="F63" i="85"/>
  <c r="F71" i="85"/>
  <c r="F73" i="85"/>
  <c r="F79" i="85"/>
  <c r="F81" i="85"/>
  <c r="F89" i="85"/>
  <c r="F91" i="85"/>
  <c r="F95" i="85"/>
  <c r="F107" i="85"/>
  <c r="F113" i="85"/>
  <c r="F129" i="85"/>
  <c r="F135" i="85"/>
  <c r="F185" i="85" s="1"/>
  <c r="F392" i="85" s="1"/>
  <c r="F143" i="85"/>
  <c r="F149" i="85"/>
  <c r="F159" i="85"/>
  <c r="F165" i="85"/>
  <c r="F173" i="85"/>
  <c r="F179" i="85"/>
  <c r="F193" i="85"/>
  <c r="F195" i="85"/>
  <c r="F242" i="85" s="1"/>
  <c r="F393" i="85" s="1"/>
  <c r="F203" i="85"/>
  <c r="F207" i="85"/>
  <c r="F211" i="85"/>
  <c r="F215" i="85"/>
  <c r="F225" i="85"/>
  <c r="F231" i="85"/>
  <c r="F250" i="85"/>
  <c r="F258" i="85"/>
  <c r="F262" i="85"/>
  <c r="F270" i="85"/>
  <c r="F276" i="85"/>
  <c r="F286" i="85"/>
  <c r="F292" i="85"/>
  <c r="F294" i="85"/>
  <c r="F296" i="85"/>
  <c r="F308" i="85"/>
  <c r="F311" i="85"/>
  <c r="F313" i="85"/>
  <c r="F315" i="85"/>
  <c r="F319" i="85"/>
  <c r="F323" i="85"/>
  <c r="F327" i="85"/>
  <c r="F329" i="85"/>
  <c r="F331" i="85"/>
  <c r="F333" i="85"/>
  <c r="F349" i="85"/>
  <c r="F351" i="85"/>
  <c r="F353" i="85"/>
  <c r="F355" i="85"/>
  <c r="F357" i="85"/>
  <c r="F359" i="85"/>
  <c r="F361" i="85"/>
  <c r="F362" i="85"/>
  <c r="F363" i="85"/>
  <c r="F365" i="85"/>
  <c r="F367" i="85"/>
  <c r="F369" i="85"/>
  <c r="F382" i="85"/>
  <c r="F384" i="85"/>
  <c r="D18" i="79"/>
  <c r="F18" i="79"/>
  <c r="F22" i="79"/>
  <c r="F30" i="79"/>
  <c r="F35" i="79"/>
  <c r="F39" i="79"/>
  <c r="F47" i="79"/>
  <c r="F51" i="79"/>
  <c r="F57" i="79"/>
  <c r="D60" i="79"/>
  <c r="F60" i="79"/>
  <c r="F66" i="79"/>
  <c r="F72" i="79"/>
  <c r="F76" i="79"/>
  <c r="F129" i="79"/>
  <c r="F134" i="79" s="1"/>
  <c r="G13" i="5"/>
  <c r="G14" i="5"/>
  <c r="G15" i="5"/>
  <c r="G16" i="5"/>
  <c r="G17" i="5"/>
  <c r="G18" i="5"/>
  <c r="G19" i="5"/>
  <c r="G23" i="5"/>
  <c r="G24" i="5"/>
  <c r="G25" i="5"/>
  <c r="G26" i="5"/>
  <c r="G27" i="5"/>
  <c r="G28" i="5"/>
  <c r="G29" i="5"/>
  <c r="G30" i="5"/>
  <c r="G31" i="5"/>
  <c r="G32" i="5"/>
  <c r="G33" i="5"/>
  <c r="G34" i="5"/>
  <c r="G36" i="5"/>
  <c r="G38" i="5"/>
  <c r="G40" i="5"/>
  <c r="G41" i="5"/>
  <c r="G42" i="5"/>
  <c r="G43" i="5"/>
  <c r="G47" i="5"/>
  <c r="G51" i="5"/>
  <c r="G52" i="5"/>
  <c r="G57" i="5"/>
  <c r="G61" i="5"/>
  <c r="G65" i="5"/>
  <c r="G66" i="5"/>
  <c r="G67" i="5"/>
  <c r="G71" i="5"/>
  <c r="G73" i="5"/>
  <c r="G74" i="5"/>
  <c r="G75" i="5"/>
  <c r="G81" i="5"/>
  <c r="G82" i="5"/>
  <c r="G83" i="5"/>
  <c r="G87" i="5"/>
  <c r="G89" i="5"/>
  <c r="G90" i="5"/>
  <c r="G91" i="5"/>
  <c r="G95" i="5"/>
  <c r="G96" i="5"/>
  <c r="G100" i="5"/>
  <c r="G104" i="5"/>
  <c r="G109" i="5"/>
  <c r="G112" i="5"/>
  <c r="G116" i="5"/>
  <c r="G117" i="5"/>
  <c r="G121" i="5"/>
  <c r="G122" i="5"/>
  <c r="G11" i="6"/>
  <c r="G12" i="6"/>
  <c r="G13" i="6"/>
  <c r="G14" i="6"/>
  <c r="G15" i="6"/>
  <c r="G21" i="6"/>
  <c r="G25" i="6"/>
  <c r="F386" i="85" l="1"/>
  <c r="F397" i="85" s="1"/>
  <c r="F351" i="86"/>
  <c r="F362" i="86" s="1"/>
  <c r="F342" i="86"/>
  <c r="F361" i="86" s="1"/>
  <c r="F316" i="86"/>
  <c r="F360" i="86" s="1"/>
  <c r="F292" i="86"/>
  <c r="F359" i="86" s="1"/>
  <c r="F242" i="86"/>
  <c r="F358" i="86" s="1"/>
  <c r="F185" i="86"/>
  <c r="F357" i="86" s="1"/>
  <c r="F121" i="86"/>
  <c r="F356" i="86" s="1"/>
  <c r="F376" i="85"/>
  <c r="F396" i="85" s="1"/>
  <c r="F345" i="85"/>
  <c r="F395" i="85" s="1"/>
  <c r="F302" i="85"/>
  <c r="F394" i="85" s="1"/>
  <c r="F172" i="87"/>
  <c r="F211" i="87" s="1"/>
  <c r="F120" i="88"/>
  <c r="F209" i="88" s="1"/>
  <c r="F61" i="87"/>
  <c r="F207" i="87" s="1"/>
  <c r="F172" i="88"/>
  <c r="F211" i="88" s="1"/>
  <c r="G75" i="6"/>
  <c r="G12" i="14" s="1"/>
  <c r="G90" i="4"/>
  <c r="F61" i="88"/>
  <c r="F194" i="88"/>
  <c r="F213" i="88" s="1"/>
  <c r="F188" i="88"/>
  <c r="F212" i="88" s="1"/>
  <c r="F154" i="88"/>
  <c r="F210" i="88" s="1"/>
  <c r="F88" i="88"/>
  <c r="F208" i="88" s="1"/>
  <c r="F154" i="87"/>
  <c r="F210" i="87" s="1"/>
  <c r="F120" i="87"/>
  <c r="F209" i="87" s="1"/>
  <c r="F188" i="87"/>
  <c r="F212" i="87" s="1"/>
  <c r="F88" i="87"/>
  <c r="F208" i="87" s="1"/>
  <c r="F37" i="88"/>
  <c r="F206" i="88" s="1"/>
  <c r="F37" i="87"/>
  <c r="F206" i="87" s="1"/>
  <c r="F65" i="86"/>
  <c r="F355" i="86" s="1"/>
  <c r="F65" i="85"/>
  <c r="F390" i="85" s="1"/>
  <c r="F62" i="79"/>
  <c r="F133" i="79" s="1"/>
  <c r="F199" i="79" s="1"/>
  <c r="F121" i="85"/>
  <c r="F391" i="85" s="1"/>
  <c r="G148" i="4"/>
  <c r="G156" i="4" s="1"/>
  <c r="G124" i="4"/>
  <c r="G146" i="5"/>
  <c r="G151" i="5" s="1"/>
  <c r="G56" i="5"/>
  <c r="G77" i="5" s="1"/>
  <c r="G150" i="5" s="1"/>
  <c r="G99" i="4"/>
  <c r="G69" i="4"/>
  <c r="G154" i="4" s="1"/>
  <c r="F216" i="87" l="1"/>
  <c r="F217" i="87" s="1"/>
  <c r="G27" i="14" s="1"/>
  <c r="F366" i="86"/>
  <c r="F369" i="86" s="1"/>
  <c r="F406" i="86" s="1"/>
  <c r="G26" i="14" s="1"/>
  <c r="G216" i="5"/>
  <c r="G11" i="14" s="1"/>
  <c r="F207" i="88"/>
  <c r="F216" i="88" s="1"/>
  <c r="F217" i="88" s="1"/>
  <c r="G28" i="14" s="1"/>
  <c r="F401" i="85"/>
  <c r="F404" i="85" s="1"/>
  <c r="F441" i="85" s="1"/>
  <c r="G25" i="14" s="1"/>
  <c r="G155" i="4"/>
  <c r="G219" i="4" s="1"/>
  <c r="G10" i="14" l="1"/>
  <c r="G31" i="14" s="1"/>
  <c r="G32" i="14" s="1"/>
  <c r="G33" i="14" l="1"/>
  <c r="G35" i="14" s="1"/>
</calcChain>
</file>

<file path=xl/sharedStrings.xml><?xml version="1.0" encoding="utf-8"?>
<sst xmlns="http://schemas.openxmlformats.org/spreadsheetml/2006/main" count="4052" uniqueCount="1332">
  <si>
    <t>DESCRIPTION: GENERAL ITEMS</t>
  </si>
  <si>
    <t>ITEM NO.</t>
  </si>
  <si>
    <t>ITEM DESCRIPTION</t>
  </si>
  <si>
    <t>UNIT</t>
  </si>
  <si>
    <t>QUANTITY</t>
  </si>
  <si>
    <t>RATE</t>
  </si>
  <si>
    <t>AMOUNT</t>
  </si>
  <si>
    <t>Contractual Requirements</t>
  </si>
  <si>
    <t>A110.1</t>
  </si>
  <si>
    <t>sum</t>
  </si>
  <si>
    <t>A110.2</t>
  </si>
  <si>
    <t>A120</t>
  </si>
  <si>
    <t>Insurance of works covering all installations during and up to 28 days after the end of the defects liability period</t>
  </si>
  <si>
    <t>A130</t>
  </si>
  <si>
    <t>Third party insurance</t>
  </si>
  <si>
    <t>A140</t>
  </si>
  <si>
    <t>Insurance of Contractors Equipment</t>
  </si>
  <si>
    <t>Specified  Requirements</t>
  </si>
  <si>
    <t>Site Offices and Housing</t>
  </si>
  <si>
    <t>A211.1</t>
  </si>
  <si>
    <t>Establishment and removal of offices for the Engineer's staff</t>
  </si>
  <si>
    <t>A211.2</t>
  </si>
  <si>
    <t>Provision of rented office accommodation for the Engineer's staff before establishment of site offices</t>
  </si>
  <si>
    <t>month</t>
  </si>
  <si>
    <t>A211.3</t>
  </si>
  <si>
    <t>A211.4</t>
  </si>
  <si>
    <t>Maintenance of offices for the Engineer's staff including provision and payment of utility services</t>
  </si>
  <si>
    <t>A214</t>
  </si>
  <si>
    <t>Services for the Engineer's staff</t>
  </si>
  <si>
    <t>Transport Vehicles</t>
  </si>
  <si>
    <t>A221.1</t>
  </si>
  <si>
    <t>nr</t>
  </si>
  <si>
    <t>A221.2</t>
  </si>
  <si>
    <t>km</t>
  </si>
  <si>
    <t>Communication</t>
  </si>
  <si>
    <t>A222.1</t>
  </si>
  <si>
    <t xml:space="preserve">Establish communication system and dedicated email (mobile, wireless or leased line) system for the Engineer's office </t>
  </si>
  <si>
    <t>A222.2</t>
  </si>
  <si>
    <t xml:space="preserve">Maintenance of communication system and dedicated email (mobile, wireless or leased line) system for the Engineer's office </t>
  </si>
  <si>
    <t>Equipment for use by the Engineer's staff</t>
  </si>
  <si>
    <t>A231.1</t>
  </si>
  <si>
    <t>Provision of office furniture &amp; equipment for the Engineer</t>
  </si>
  <si>
    <t>A231.2</t>
  </si>
  <si>
    <t>Maintenance of office furniture &amp; equipment for the Engineer</t>
  </si>
  <si>
    <t>A233.1</t>
  </si>
  <si>
    <t>Provision of surveying equipment for use by the Engineer</t>
  </si>
  <si>
    <t>A233.2</t>
  </si>
  <si>
    <t>A234</t>
  </si>
  <si>
    <t>Carried to Collection</t>
  </si>
  <si>
    <t>Testing works</t>
  </si>
  <si>
    <t>Testing of Materials</t>
  </si>
  <si>
    <t>A250</t>
  </si>
  <si>
    <t>Concrete works test cubes</t>
  </si>
  <si>
    <t>A260.2</t>
  </si>
  <si>
    <t>Temporary Works</t>
  </si>
  <si>
    <t>A279.1</t>
  </si>
  <si>
    <t>Establishment &amp; removal of site sign-boards</t>
  </si>
  <si>
    <t>A279.2</t>
  </si>
  <si>
    <t>Maintenance of site sign-boards until the issue of the Taking-over Certificate</t>
  </si>
  <si>
    <t>A420.3</t>
  </si>
  <si>
    <t>MISCELLANEOUS</t>
  </si>
  <si>
    <t>Supply and installation of permanent labels made of engraved granite on the various installations as directed by the Engineer</t>
  </si>
  <si>
    <t>Prepare operation and maintenance manuals as per specifications and to the Engineer's approval</t>
  </si>
  <si>
    <t>Prepare ''as-built'' or record drawings as per specifications and to Engineer's approval</t>
  </si>
  <si>
    <t>COLLECTION</t>
  </si>
  <si>
    <t>Carried to Summary</t>
  </si>
  <si>
    <t>DESCRIPTION: DAYWORKS</t>
  </si>
  <si>
    <t>DESCRIPTION</t>
  </si>
  <si>
    <t>Personnel</t>
  </si>
  <si>
    <t>Working ganger</t>
  </si>
  <si>
    <t>hr</t>
  </si>
  <si>
    <t>Artisan</t>
  </si>
  <si>
    <t>Semi-skilled</t>
  </si>
  <si>
    <t>Unskilled</t>
  </si>
  <si>
    <t>Driver for light vehicle</t>
  </si>
  <si>
    <t>Driver for heavy vehicle</t>
  </si>
  <si>
    <t>Operator for heavy equipment</t>
  </si>
  <si>
    <t>Materials</t>
  </si>
  <si>
    <t>Ordinary Portland Cement in 50 kg bags</t>
  </si>
  <si>
    <t>t</t>
  </si>
  <si>
    <t>Coarse aggregate for concrete.</t>
  </si>
  <si>
    <t>m³</t>
  </si>
  <si>
    <t>Fine aggregate for concrete.</t>
  </si>
  <si>
    <t>Water for concrete</t>
  </si>
  <si>
    <t>lit</t>
  </si>
  <si>
    <t>Sand for building</t>
  </si>
  <si>
    <t>Sand for plaster</t>
  </si>
  <si>
    <t>Bricks for building.</t>
  </si>
  <si>
    <t>Concrete blocks for building, 225 mm for building,150 mm thick</t>
  </si>
  <si>
    <t>m²</t>
  </si>
  <si>
    <t>Concrete blocks for building, 150 mm thick.</t>
  </si>
  <si>
    <t>Hydrated lime for building 150 mm thick.</t>
  </si>
  <si>
    <t>kg</t>
  </si>
  <si>
    <t>Timber, sawn.</t>
  </si>
  <si>
    <t>Timber wrot.</t>
  </si>
  <si>
    <t>High yield steel reinforcement:-</t>
  </si>
  <si>
    <t>8-10 mm dia</t>
  </si>
  <si>
    <t>12-16 mm dia.</t>
  </si>
  <si>
    <t>20-25 mm dia.</t>
  </si>
  <si>
    <t>Steel reinforcement fabric S reference:A252</t>
  </si>
  <si>
    <t>Hardcore filling</t>
  </si>
  <si>
    <t>Topsoil delivered to site</t>
  </si>
  <si>
    <t>CONTRACTOR'S EQUIPMENT</t>
  </si>
  <si>
    <t>Road vehicles:Pick-up,1 1/2t.</t>
  </si>
  <si>
    <t>Flat-5t capacity</t>
  </si>
  <si>
    <t>Flat-10t capacity</t>
  </si>
  <si>
    <t>Tipping :</t>
  </si>
  <si>
    <t>5t capacity</t>
  </si>
  <si>
    <t>10t capacity</t>
  </si>
  <si>
    <t xml:space="preserve"> Water tankers with pump and hoses:</t>
  </si>
  <si>
    <t>Excavation, face shovel or dragline:</t>
  </si>
  <si>
    <r>
      <t>0.25 m</t>
    </r>
    <r>
      <rPr>
        <vertAlign val="superscript"/>
        <sz val="10"/>
        <rFont val="Arial"/>
        <family val="2"/>
      </rPr>
      <t>3</t>
    </r>
    <r>
      <rPr>
        <sz val="10"/>
        <rFont val="Arial"/>
        <family val="2"/>
      </rPr>
      <t xml:space="preserve"> bucket.</t>
    </r>
  </si>
  <si>
    <r>
      <t>0.5m</t>
    </r>
    <r>
      <rPr>
        <vertAlign val="superscript"/>
        <sz val="10"/>
        <rFont val="Arial"/>
        <family val="2"/>
      </rPr>
      <t>3</t>
    </r>
    <r>
      <rPr>
        <sz val="10"/>
        <rFont val="Arial"/>
        <family val="2"/>
      </rPr>
      <t xml:space="preserve"> bucket.</t>
    </r>
  </si>
  <si>
    <r>
      <t>1.0m</t>
    </r>
    <r>
      <rPr>
        <vertAlign val="superscript"/>
        <sz val="10"/>
        <rFont val="Arial"/>
        <family val="2"/>
      </rPr>
      <t xml:space="preserve">3 </t>
    </r>
    <r>
      <rPr>
        <sz val="10"/>
        <rFont val="Arial"/>
        <family val="2"/>
      </rPr>
      <t>bucket.</t>
    </r>
  </si>
  <si>
    <t>Tractors:</t>
  </si>
  <si>
    <t>rubber tyred with trailer, 75 kw.</t>
  </si>
  <si>
    <t>tracked including bull and angle dozer with ripper:</t>
  </si>
  <si>
    <t xml:space="preserve">    (i)  150 kw.</t>
  </si>
  <si>
    <t xml:space="preserve">    (ii)  200 kw</t>
  </si>
  <si>
    <t xml:space="preserve">    (iii)  250 kw.</t>
  </si>
  <si>
    <t>Rollers:</t>
  </si>
  <si>
    <t xml:space="preserve"> manual, 250 kg</t>
  </si>
  <si>
    <t>vibratory, self, propelled, 1500 kg.</t>
  </si>
  <si>
    <t>Concrete mixers with weigh batchers and loading hoppers:</t>
  </si>
  <si>
    <t>300 lit capacity.</t>
  </si>
  <si>
    <t>Concrete vibrator, pneumatic with hoses:</t>
  </si>
  <si>
    <t xml:space="preserve">poker type, 50 mm </t>
  </si>
  <si>
    <t>Bar bending and shearing machines:</t>
  </si>
  <si>
    <t>bending:-</t>
  </si>
  <si>
    <t xml:space="preserve">     (1) hand operated.</t>
  </si>
  <si>
    <t>shearing:-</t>
  </si>
  <si>
    <t xml:space="preserve">     (1)  hand operated</t>
  </si>
  <si>
    <t>Air compressor, mobile with 5m of hose and steels with:</t>
  </si>
  <si>
    <t>1 breaker.</t>
  </si>
  <si>
    <t>2 breakers.</t>
  </si>
  <si>
    <t>Mobile electricity generating sets, 240v, 1 ph, 50 Hz:</t>
  </si>
  <si>
    <t>5 kvA</t>
  </si>
  <si>
    <t>10 kvA</t>
  </si>
  <si>
    <t>DESCRIPTION: METHOD RELATED CHARGES</t>
  </si>
  <si>
    <t>METHOD RELATED CHARGES</t>
  </si>
  <si>
    <t>Mobilisation on site</t>
  </si>
  <si>
    <t>Demobilise on completion of the Works</t>
  </si>
  <si>
    <t>Supply and/or erect Contractor's site offices.</t>
  </si>
  <si>
    <t>Maintain Contractor's site offices, including all services</t>
  </si>
  <si>
    <t>months</t>
  </si>
  <si>
    <t>Remove Contractor's site offices on completion of the Works</t>
  </si>
  <si>
    <t>Fixed charge items</t>
  </si>
  <si>
    <t>Storage sheds and workshop</t>
  </si>
  <si>
    <t>Sum</t>
  </si>
  <si>
    <t>Time related charge items</t>
  </si>
  <si>
    <t>Supervision</t>
  </si>
  <si>
    <t>Month</t>
  </si>
  <si>
    <t xml:space="preserve"> </t>
  </si>
  <si>
    <t>UGX</t>
  </si>
  <si>
    <t>Preamble:</t>
  </si>
  <si>
    <t>DEMOLITION AND SITE CLEARANCE</t>
  </si>
  <si>
    <t>General Site Clearance</t>
  </si>
  <si>
    <t>D100</t>
  </si>
  <si>
    <t>ha</t>
  </si>
  <si>
    <t>EARTHWORKS</t>
  </si>
  <si>
    <t>Filling</t>
  </si>
  <si>
    <t>Ordinary Designed Mix Concrete</t>
  </si>
  <si>
    <t>Grade C20</t>
  </si>
  <si>
    <t>F251</t>
  </si>
  <si>
    <t>CONCRETE ANCILLARIES</t>
  </si>
  <si>
    <t>Formwork-Fair Finish</t>
  </si>
  <si>
    <t>Fair Finish Plane Horizontal</t>
  </si>
  <si>
    <t>Fair Finish Plane Vertical</t>
  </si>
  <si>
    <t>Plane fair finish vertical formwork of the following width</t>
  </si>
  <si>
    <t>Reinforcement</t>
  </si>
  <si>
    <t>G524</t>
  </si>
  <si>
    <t>Concrete Accessories</t>
  </si>
  <si>
    <t>Finishing of top surfaces by the following methods</t>
  </si>
  <si>
    <t>G811</t>
  </si>
  <si>
    <t>PAINTING</t>
  </si>
  <si>
    <t>Emulsion Paint</t>
  </si>
  <si>
    <t>WATER PROOFING</t>
  </si>
  <si>
    <t>Protective Layers</t>
  </si>
  <si>
    <t>Flexible Sheeting</t>
  </si>
  <si>
    <t>Flexible polyethylene sheeting, gauge 1000, or similar approved, laid to the surface of sand blinded hardcore fill</t>
  </si>
  <si>
    <t>W421</t>
  </si>
  <si>
    <t>Surfaces of blinding hardcore inclined at an angle not exceeding 30 degrees to the horizontal</t>
  </si>
  <si>
    <t>W441</t>
  </si>
  <si>
    <t>Fences</t>
  </si>
  <si>
    <t>m</t>
  </si>
  <si>
    <t>Gates</t>
  </si>
  <si>
    <t>Trees</t>
  </si>
  <si>
    <t>Cut and dispose of trees of the following girth; include removal of stump and backfilling the hole left with top soil</t>
  </si>
  <si>
    <t>D210</t>
  </si>
  <si>
    <t>Girth 500 mm-1 m</t>
  </si>
  <si>
    <t>Stumps</t>
  </si>
  <si>
    <t>Remove and dispose of stumps of the following diameter; include for grabbing up the roots and backfilling the hole left with top soil</t>
  </si>
  <si>
    <t>D310</t>
  </si>
  <si>
    <t>Diameter 150-500 mm</t>
  </si>
  <si>
    <t>Depth not exceeding 1.5m</t>
  </si>
  <si>
    <t>Diameter not exceeding  200 mm ND</t>
  </si>
  <si>
    <t>L531</t>
  </si>
  <si>
    <t>Excavation for foundations</t>
  </si>
  <si>
    <t>Ordinary Soil</t>
  </si>
  <si>
    <t>Depth  0.5 - 1 m</t>
  </si>
  <si>
    <t>Rock</t>
  </si>
  <si>
    <t>Excavation Ancillaries</t>
  </si>
  <si>
    <t>Preparation</t>
  </si>
  <si>
    <t>E522</t>
  </si>
  <si>
    <t>E523</t>
  </si>
  <si>
    <t>Rock surfaces inclined at an angle not exceeding 45 degrees to the horizontal</t>
  </si>
  <si>
    <t>Disposal of Excavated Material</t>
  </si>
  <si>
    <t>E531</t>
  </si>
  <si>
    <t>E533</t>
  </si>
  <si>
    <t>Structures</t>
  </si>
  <si>
    <t>Filling by methods specified and to depths as shown in the drawings with the following materials</t>
  </si>
  <si>
    <t>E614</t>
  </si>
  <si>
    <t>Selected excavated material other than topsoil, rock or artificial hard material</t>
  </si>
  <si>
    <t>E617</t>
  </si>
  <si>
    <t>IN-SITU CONCRETE</t>
  </si>
  <si>
    <t>Provision of Concrete</t>
  </si>
  <si>
    <t>Grade C15</t>
  </si>
  <si>
    <t>F231</t>
  </si>
  <si>
    <t>Placing  Mass Concrete</t>
  </si>
  <si>
    <t>Blinding</t>
  </si>
  <si>
    <t>F511</t>
  </si>
  <si>
    <t>Thickness not exceeding 150mm</t>
  </si>
  <si>
    <t>Bases, Footings and Ground Slabs</t>
  </si>
  <si>
    <t>F622</t>
  </si>
  <si>
    <t>Beams</t>
  </si>
  <si>
    <t>F662</t>
  </si>
  <si>
    <r>
      <t>Cross-sectional area 0.03 - 0.1 m</t>
    </r>
    <r>
      <rPr>
        <vertAlign val="superscript"/>
        <sz val="10"/>
        <rFont val="Arial"/>
        <family val="2"/>
      </rPr>
      <t>2</t>
    </r>
  </si>
  <si>
    <t>Plane fair finish horizontal formwork of the following width</t>
  </si>
  <si>
    <t>G244</t>
  </si>
  <si>
    <t>Width 0.4 - 1.22m</t>
  </si>
  <si>
    <t>200 mm thick</t>
  </si>
  <si>
    <t>Timber Surfaces</t>
  </si>
  <si>
    <t>V321</t>
  </si>
  <si>
    <t>V333</t>
  </si>
  <si>
    <t>Damp Proofing</t>
  </si>
  <si>
    <t>Rendering</t>
  </si>
  <si>
    <t>W153</t>
  </si>
  <si>
    <t>MISCELLANEOUS WORKS</t>
  </si>
  <si>
    <t>K231.1</t>
  </si>
  <si>
    <t>K231.2</t>
  </si>
  <si>
    <t>Provision of office stationery &amp; office consumables for use in the Engineer's office</t>
  </si>
  <si>
    <t>Thickness 150-300mm</t>
  </si>
  <si>
    <t>F522</t>
  </si>
  <si>
    <t>G812</t>
  </si>
  <si>
    <t>General Excavation</t>
  </si>
  <si>
    <t>Topsoil</t>
  </si>
  <si>
    <t>Landscaping</t>
  </si>
  <si>
    <t>E310</t>
  </si>
  <si>
    <t>E322</t>
  </si>
  <si>
    <t>E532</t>
  </si>
  <si>
    <t>Placing  Reinforced Concrete</t>
  </si>
  <si>
    <t>High yield ribbed bars to BS 4449  and of the following sizes</t>
  </si>
  <si>
    <t>Steel Fabric</t>
  </si>
  <si>
    <t>G563</t>
  </si>
  <si>
    <t>Damp proof course of bitumen impregnated fabric to BS 6398 for the following wall thickness</t>
  </si>
  <si>
    <t>High Gloss</t>
  </si>
  <si>
    <t>Upper surfaces of fascia board inclined at an angle not exceeding 30 degrees to the horizontal</t>
  </si>
  <si>
    <t>Masonry</t>
  </si>
  <si>
    <t>Roofing</t>
  </si>
  <si>
    <t>Windows</t>
  </si>
  <si>
    <t>Permanent Vents</t>
  </si>
  <si>
    <t>Doors</t>
  </si>
  <si>
    <t>100x100mm Concrete post of C25 concrete and wire galvanised wire chain link fence of gauge 10 to BS 1722, with triple row of barbed wire on top, anchored into blockwork dwarf wall as per drawings, height 2-2.5 m</t>
  </si>
  <si>
    <t>Building Finishes</t>
  </si>
  <si>
    <t>General site clearance for toilet</t>
  </si>
  <si>
    <t>Strip top soil, depth not exceeding 0.15 for toilet foundation</t>
  </si>
  <si>
    <t>Excavation for foundations in material other than topsoil,rock or artificial hard material, commencing surface is the formation level</t>
  </si>
  <si>
    <t>Depth not exceeding 0.5m</t>
  </si>
  <si>
    <t>E323</t>
  </si>
  <si>
    <t>E324</t>
  </si>
  <si>
    <t>Depth  1 - 2 m</t>
  </si>
  <si>
    <t>Excavation for foundations in rock,commencing surface is the exposed surface of the rock</t>
  </si>
  <si>
    <t>E333</t>
  </si>
  <si>
    <t>Depth  0.5-1m</t>
  </si>
  <si>
    <t>E334</t>
  </si>
  <si>
    <t>Trimming</t>
  </si>
  <si>
    <t>Trimming of excavated surfaces for whole structure in the following materials</t>
  </si>
  <si>
    <t>E512</t>
  </si>
  <si>
    <t>Material other than topsoil,rock,or artificial hard material inclined at an angle not exceeding 45 degrees to the horizontal</t>
  </si>
  <si>
    <t>E513</t>
  </si>
  <si>
    <t>Preparation of excavated surfaces for whole structure in the following materials</t>
  </si>
  <si>
    <t>Disposal of excavated material to approved sites as directed by the Engineer</t>
  </si>
  <si>
    <t>Material other than topsoil,rock,or artificial hard material</t>
  </si>
  <si>
    <t xml:space="preserve">Filling </t>
  </si>
  <si>
    <t>Filling to Structures by methods specified and to depths as shown in the drawings with the following materials</t>
  </si>
  <si>
    <t>Imported rock of size and grading as specified; include sand blinding on top</t>
  </si>
  <si>
    <t>E830</t>
  </si>
  <si>
    <t>Turfing for lawns around toilet block; include filling with excavated topsoil and the preparation of the surfaces</t>
  </si>
  <si>
    <t>Designed mix, grade C15 concrete, to BS 5328, with ordinary portland cement to BS 12, aggregate to BS882, for the following aggregate sizes</t>
  </si>
  <si>
    <t>10mm aggregate</t>
  </si>
  <si>
    <t>Designed mix, grade C20 concrete, to BS 5328, with ordinary portland cement to BS 12, aggregate to BS882, for the following aggregate sizes</t>
  </si>
  <si>
    <t>Placing blinding concrete, for footings, grade C15, of the following thickness</t>
  </si>
  <si>
    <t>Placing mass concrete C20, for ground slab and ramp base of the following thickness</t>
  </si>
  <si>
    <t>Placing reinforced concrete C20, for footings of the following thickness</t>
  </si>
  <si>
    <t>Placing reinforced concrete, grade C20, for beams of the following cross-sectional area</t>
  </si>
  <si>
    <t>G214</t>
  </si>
  <si>
    <t xml:space="preserve">Deformed High Yield Steel </t>
  </si>
  <si>
    <t>Nominal size, 6-16mm</t>
  </si>
  <si>
    <t>Steel fabric reinforcement to BS4483, fabric reference A142, in concrete floor slab with minimum 200mm end side laps, and of the following mass</t>
  </si>
  <si>
    <t>Nominal mass 2-3 kg/m²</t>
  </si>
  <si>
    <t>Finishing of top surfaces</t>
  </si>
  <si>
    <t>Class U3 steel trowel finish</t>
  </si>
  <si>
    <t>Wooden trowel finish</t>
  </si>
  <si>
    <t>BRICKWORK, BLOCKWORK AND MASONRY</t>
  </si>
  <si>
    <t>Burnt Clay Brickwork</t>
  </si>
  <si>
    <t>Solid burnt clay brickwork to BS 3921, jointed with ordinary 1:4 cement mortar, hoop irons every three courses, and of the following thicknesses</t>
  </si>
  <si>
    <t>U511.1</t>
  </si>
  <si>
    <t>U511.2</t>
  </si>
  <si>
    <t>150 mm thick</t>
  </si>
  <si>
    <t>Burnt clay pompei grill brickwork vents, jointed with ordinary 1:4 cement mortar, hoop irons every three courses, as detailed in the drawings of the following sizes</t>
  </si>
  <si>
    <t>U511.3</t>
  </si>
  <si>
    <t>100 mm thick</t>
  </si>
  <si>
    <t>U582</t>
  </si>
  <si>
    <t>External quality weather guard paint, two coats, to the following timber surfaces; include surface preparation and undercoat as specified</t>
  </si>
  <si>
    <t>External quality weather guard paint, two coats, to the following smooth concrete surfaces; include surface preparation and undercoat as specified</t>
  </si>
  <si>
    <t>Surfaces of walls inclined at an angle exceeding 60  degrees to the horizontal</t>
  </si>
  <si>
    <t>Internal quality vinyl silk paint, two coats, to the following smooth concrete surfaces; include surface preparation and undercoat as specified</t>
  </si>
  <si>
    <t>V553</t>
  </si>
  <si>
    <t>Rendering of wall surfaces to walls inclined at an angle exceeding 60 degrees to the horizontal in 1:3 ordinary cement mortar finished with a wood float</t>
  </si>
  <si>
    <t>Ceramic Tiles</t>
  </si>
  <si>
    <t>W173</t>
  </si>
  <si>
    <t>White ceramic wall tiles to internal faces of walls</t>
  </si>
  <si>
    <t>Structural</t>
  </si>
  <si>
    <t>Supply and fix the following mild steel windows to the Engineers' details constructed from standard steel sections primed with red oxide paint, painted with three coats of high gloss paint; complete with all necessary iron mongery, stays, plugging and fixing to wall</t>
  </si>
  <si>
    <t>Supply and fix approved solid hardwood doors with three coats of polyurethane varnish on general surfaces of door as described; 50mm two panel framed door comprising 50 x 100mm stiles, top, middle and bottom rails all grooved and with both panels filled with 30 x 100mm vertical tongued and grooved battens with rubber door stops, all iron mongery and locking arrangements of the following sizes</t>
  </si>
  <si>
    <t>Single leaf door overall size 800mm x 2100mm (W x H)</t>
  </si>
  <si>
    <t>800mm x 2100mm (W x H) split into equal bottom and top leafs each leaf with respective iron mongery, locking and wall stay arrangements</t>
  </si>
  <si>
    <t>Double leaf door overall size 1750mm x 2100mm (W x H)</t>
  </si>
  <si>
    <t>Supply and fix the following mild steel grill doors to the Engineers' details constructed from 75 x 50 x 2mm hollow steel sections primed with red oxide paint, painted with three coats of high gloss paint; complete with all necessary iron mongery and accessories</t>
  </si>
  <si>
    <t>Single leaf door overall size 1000 x 2100mm high</t>
  </si>
  <si>
    <t>Construct roofing, complete as in the drawings and as specified; include tie beams, purlins, rafters, struts, wall plate, facia board, metal lathe ceiling and eaves, and all roofing timber, gauge 28 blue prepainted GCI sheeting and ridges to the Engineer's satisfaction.</t>
  </si>
  <si>
    <t>Supply and fix a 450 x 800mm granite "Project Label Plate" to detail</t>
  </si>
  <si>
    <t>Supply ND 25mm GI pipe toilet grab rail for the disabled toilet complete with all fittings and ancillaries including anchoring into the floor and wall to the Engineers approval and details</t>
  </si>
  <si>
    <t>Building finishes including; constructing 20x100mm high 1:3 cement-sand skirting, 700mm wide C20 concrete splash apron; supply and installation of 10no. toilet paper holders, installation of floor drains with associated pipework and fitting s connected to soak pit, complete to the specifications and as directed by the Engineer</t>
  </si>
  <si>
    <t>Supply and install 1 no. wooden worktop 1800x400x20mm thick and 3 no. wooden shelves 4000x600x20mm thick made from solid hard wood timber and finished with formica or medium density fibre boards (MDF), include beading, brackets, support structures; complete to the specifications and as directed by the Engineer</t>
  </si>
  <si>
    <t>Water and Drainage</t>
  </si>
  <si>
    <r>
      <t>Supply and erect 1000 litre (1m</t>
    </r>
    <r>
      <rPr>
        <vertAlign val="superscript"/>
        <sz val="10"/>
        <rFont val="Arial"/>
        <family val="2"/>
      </rPr>
      <t>3</t>
    </r>
    <r>
      <rPr>
        <sz val="10"/>
        <rFont val="Arial"/>
        <family val="2"/>
      </rPr>
      <t>) high level and 500 litre low level Polyethylene tanks as Polytank, elevated from 2m up to 4m above ground level on a mild steel 80mm steel sectional painted tower or equivalent, complete with access ladders and platforms, including all PN 10 GI/PPR pipework, fittings, gate valves, ball float valve, rain water gutters to low level tank and connection to all water closets, urinal and hand washing facilities in toilet block</t>
    </r>
  </si>
  <si>
    <t>Supply materials  and install service line connection including all all PN 10 GI/PPR/HDPE plumbing pipe work, fittings and ancillaries from the distribution main to the overhead water tank</t>
  </si>
  <si>
    <t>Construct Urinal facility with perforated DN 20 PPR/GI water pipework, valves, fittings, floor trap, domical removable cast iron grating, gulley trap</t>
  </si>
  <si>
    <t>Construct Shower Closet with DN 13 PPR/GI water pipework, valves, fittings, floor trap, domical removable cast iron grating, gulley trap, elevated perforated circular shower head, 13mm diameter chromium plated pillar taps</t>
  </si>
  <si>
    <t>Provide materials and construct a hand washing facility complete with wash hand basins, DN 13/20 GI/PPR plumbing pipework, uPVC drainage pipework, all fittings, gulley and bottle traps, valves, 13mm diameter chromium plated pillar taps, waste outlet gratings, all accessories, including single low level wash hand basin for disabled person's usage; as per specifications and drawings and to the Engineer's approval</t>
  </si>
  <si>
    <t>Excavate and construct standard manholes in 200mm thick blockwork, internal depth not exceeding 1.0m, bonded in concrete mortar(1:5) and rendered internally with concrete mortar (1:4), concrete benching, complete with and including CI frame and cover, and interconnecting OD 110mm pvc drain pipes to toilet block</t>
  </si>
  <si>
    <t>Supply and Install OD 110 mm uPVC PN 6 drainage pipework to BS 4660, complete with spigot and socket joints, all fittings; from toilet block to Septic Tank and Soak Pit</t>
  </si>
  <si>
    <r>
      <t>Excavate and construct Septic Tank of effective capacity 35m</t>
    </r>
    <r>
      <rPr>
        <vertAlign val="superscript"/>
        <sz val="10"/>
        <rFont val="Arial"/>
        <family val="2"/>
      </rPr>
      <t>3</t>
    </r>
    <r>
      <rPr>
        <sz val="10"/>
        <rFont val="Arial"/>
        <family val="2"/>
      </rPr>
      <t xml:space="preserve"> in blockwork and reinforced concrete, rendered smooth inside complete with inlet and outlet manholes benching, heavy duty cast iron manhole covers</t>
    </r>
  </si>
  <si>
    <t>Excavate and construct 1500mm top/bottom diameter x 2.0m deep soak pit complete including filling with hardcore, covering with 2 layers of gauge 1000 polyethylene sheet</t>
  </si>
  <si>
    <t>Supply and install squatting type low level water closet suite complete with WC pan, heavy duty cistern complete with anti-vandal cage, flush pipe, connected to nearest manhole; all to the Engineer's satisfaction</t>
  </si>
  <si>
    <t>Supply and install seat type low level water closet suite complete with WC pan, heavy duty cistern, flush pipe complete with anti-vandal cage, connected to nearest manhole; all to the Engineer's satisfaction</t>
  </si>
  <si>
    <t>Electrical Installation</t>
  </si>
  <si>
    <t>Supply and Install all respective electricals for building lighting; i.e. MCB, metal clad switches, lights, 3core XLPE/SWA/PVC Copper cables, concealed conduits, lights, earthing protection,etc, complete with all accessories as specified and directed by the Engineer</t>
  </si>
  <si>
    <t>Bill No</t>
  </si>
  <si>
    <t>Description</t>
  </si>
  <si>
    <t>GENERAL</t>
  </si>
  <si>
    <t>Dayworks</t>
  </si>
  <si>
    <t>WORK ITEMS</t>
  </si>
  <si>
    <t>Method Related Charges</t>
  </si>
  <si>
    <t>set</t>
  </si>
  <si>
    <t>In the following pages, may be entered in accordance with Section 7 of CESMM4. These must distinguish between fixed and time related charges.</t>
  </si>
  <si>
    <t>A420.4</t>
  </si>
  <si>
    <t>Maintenance of housing accommodation for the Engineer's staff (1No. Unit) including provision and payment of utility services</t>
  </si>
  <si>
    <t xml:space="preserve">Performance security </t>
  </si>
  <si>
    <t xml:space="preserve">Advance payment guarantee </t>
  </si>
  <si>
    <t>Manholes</t>
  </si>
  <si>
    <t>K131</t>
  </si>
  <si>
    <t xml:space="preserve">Road vehicles: Lorries: </t>
  </si>
  <si>
    <t>5,000L capacity.</t>
  </si>
  <si>
    <t>UShs</t>
  </si>
  <si>
    <t>Chequer Plate Flooring</t>
  </si>
  <si>
    <t>E422</t>
  </si>
  <si>
    <t>K133</t>
  </si>
  <si>
    <t>Excavation</t>
  </si>
  <si>
    <t>ROADS AND PAVINGS</t>
  </si>
  <si>
    <t>Sub-Bases</t>
  </si>
  <si>
    <t>R114.1</t>
  </si>
  <si>
    <t>Bases</t>
  </si>
  <si>
    <t>R114.2</t>
  </si>
  <si>
    <t>Walkways</t>
  </si>
  <si>
    <t>R912</t>
  </si>
  <si>
    <t>X135</t>
  </si>
  <si>
    <t>J881</t>
  </si>
  <si>
    <t xml:space="preserve">GRAND TOTAL </t>
  </si>
  <si>
    <t xml:space="preserve">                                                                                  </t>
  </si>
  <si>
    <t>REPUBLIC OF UGANDA</t>
  </si>
  <si>
    <t>MINISTRY OF WATER AND ENVIRONMENT</t>
  </si>
  <si>
    <t xml:space="preserve">INTEGRATED WATER MANAGEMENT AND DEVELOPMENT PROJECT </t>
  </si>
  <si>
    <r>
      <t>PROJECT ID NO:</t>
    </r>
    <r>
      <rPr>
        <sz val="16"/>
        <rFont val="Times New Roman"/>
        <family val="1"/>
      </rPr>
      <t xml:space="preserve"> </t>
    </r>
    <r>
      <rPr>
        <b/>
        <sz val="16"/>
        <rFont val="Times New Roman"/>
        <family val="1"/>
      </rPr>
      <t>P163782</t>
    </r>
  </si>
  <si>
    <t xml:space="preserve">BIDDING DOCUMENT </t>
  </si>
  <si>
    <t xml:space="preserve">Provision of rented (1No unit), 3 bedroomed residential accommodation house to the Engineers approval for the Engineer's and his/her staff  </t>
  </si>
  <si>
    <t>A420.5</t>
  </si>
  <si>
    <t>A420.6</t>
  </si>
  <si>
    <t>A420.7</t>
  </si>
  <si>
    <t>Environmental, Social, Health and Safety Activities</t>
  </si>
  <si>
    <t xml:space="preserve">Environmental Activities </t>
  </si>
  <si>
    <t>Preparation of Campsite project brief and Contractor’s ESMP for NEMA approvals in each project town/cluster</t>
  </si>
  <si>
    <t xml:space="preserve">Approvals for auxillary works and burrow pits e.g. sand, marrum, clay, aggregates, hardcore. (All from recognised sources) </t>
  </si>
  <si>
    <t>Implementation of Solid waste management plans on construction sites - Provisional material storage containers, transportation and disposal</t>
  </si>
  <si>
    <t xml:space="preserve">Disposal of contaminated soil </t>
  </si>
  <si>
    <t>OCCUPATIONAL HEALTH AND SAFETY ACTIVITIES</t>
  </si>
  <si>
    <t xml:space="preserve">Sprinkling of water on active sites to prevent dust </t>
  </si>
  <si>
    <t>Proper drainage of waste water from the batching plant including general construction area</t>
  </si>
  <si>
    <t xml:space="preserve">Preparation, approval and implementation of the Traffic Management Plan (TMP) </t>
  </si>
  <si>
    <t xml:space="preserve">Preparation, approval of Fire Management Plan                                                                                                                                                                                                          </t>
  </si>
  <si>
    <t>Purchase of Fire extiquishers</t>
  </si>
  <si>
    <t>Training of workers on fire management and use of Fire extiquishers</t>
  </si>
  <si>
    <t>Hire of a trained Nurse</t>
  </si>
  <si>
    <t>Signing of an MOU with a referral hospital to provide ambulance services and handling severe cases /emergencies</t>
  </si>
  <si>
    <t>Testing and training of workers and host community on HIV/AIDS</t>
  </si>
  <si>
    <t>Purchase and maintenance of drinking water dispensers</t>
  </si>
  <si>
    <t>Installation and maintenance of hand washing facilities with soap and water</t>
  </si>
  <si>
    <t>Store and dispose of hazardous wastes and raw material (e.g. Fuel or chemicals) - storage of hydrocarbons (disposal charge per quarter)</t>
  </si>
  <si>
    <t>Design, print and installation of appropriate signage and IEC materials (inclusive of HIV)</t>
  </si>
  <si>
    <t>Installation of a fully equipped first aid room</t>
  </si>
  <si>
    <t>Construction of toilet facilities for workers (include bathrooms and cleaning implements)</t>
  </si>
  <si>
    <r>
      <t xml:space="preserve"> </t>
    </r>
    <r>
      <rPr>
        <sz val="10"/>
        <color rgb="FF000000"/>
        <rFont val="Arial"/>
        <family val="2"/>
      </rPr>
      <t>Installation of noise measuring equipment</t>
    </r>
  </si>
  <si>
    <t>SOCIAL ACTIVITIES</t>
  </si>
  <si>
    <t>Work place registered with MoGLSD</t>
  </si>
  <si>
    <t>Provision of suggesion box at the camp site</t>
  </si>
  <si>
    <t>Sexual harrasment policy put in place</t>
  </si>
  <si>
    <t>Compile workers' complaints log</t>
  </si>
  <si>
    <t>Toolbox meetings</t>
  </si>
  <si>
    <t>Issuance of employment IDs to all the workers</t>
  </si>
  <si>
    <t>Monthly progress reports</t>
  </si>
  <si>
    <t>Decommissioning plan</t>
  </si>
  <si>
    <t xml:space="preserve">Child labour policy put in place and Child abuse awareness (Seminars,Radio spots,Posters) </t>
  </si>
  <si>
    <t>Community compliants register and Gender maintreaming (Seminars,Radio spots,Posters)</t>
  </si>
  <si>
    <t>Accidents Log and Accident prevention (Radio spots,Posters &amp; Signage)</t>
  </si>
  <si>
    <t>HIV/AIDS testing kits and HIV-AIDS awareness (Seminars,Radio spots,Posters)</t>
  </si>
  <si>
    <t>A420.8</t>
  </si>
  <si>
    <t>A420.9</t>
  </si>
  <si>
    <t>A420.10</t>
  </si>
  <si>
    <t>A420.11</t>
  </si>
  <si>
    <t>A420.12</t>
  </si>
  <si>
    <t>A420.13</t>
  </si>
  <si>
    <t>A420.14</t>
  </si>
  <si>
    <t>A420.15</t>
  </si>
  <si>
    <t>A420.16</t>
  </si>
  <si>
    <t>A420.17</t>
  </si>
  <si>
    <t>A420.18</t>
  </si>
  <si>
    <t>A420.19</t>
  </si>
  <si>
    <t>A420.20</t>
  </si>
  <si>
    <t>A420.21</t>
  </si>
  <si>
    <t>A420.22</t>
  </si>
  <si>
    <t>A420.23</t>
  </si>
  <si>
    <t>A420.24</t>
  </si>
  <si>
    <t>A420.25</t>
  </si>
  <si>
    <t>A420.26</t>
  </si>
  <si>
    <t>A420.27</t>
  </si>
  <si>
    <t>A420.28</t>
  </si>
  <si>
    <t>A420.29</t>
  </si>
  <si>
    <t>A420.30</t>
  </si>
  <si>
    <t>A420.31</t>
  </si>
  <si>
    <t>A420.32</t>
  </si>
  <si>
    <t>A420.33</t>
  </si>
  <si>
    <t>A420.34</t>
  </si>
  <si>
    <t>A420.35</t>
  </si>
  <si>
    <t>A420.36</t>
  </si>
  <si>
    <t>A420.37</t>
  </si>
  <si>
    <t>A420.38</t>
  </si>
  <si>
    <t>A420.39</t>
  </si>
  <si>
    <t>Provision of Laboratory equipment for use by the Engineer</t>
  </si>
  <si>
    <t>Provision of site protective wear and life jackets for Engineer and his staff</t>
  </si>
  <si>
    <t>A231.3</t>
  </si>
  <si>
    <t>Sub-Total 1</t>
  </si>
  <si>
    <t>Cost (UGX)</t>
  </si>
  <si>
    <t>Sub-Total 2</t>
  </si>
  <si>
    <t>INTEGRATED WATER MANAGEMENT AND DEVELOPMENT PROJECT</t>
  </si>
  <si>
    <t>Faecal Sludge Treatment Plant Site Works</t>
  </si>
  <si>
    <t>Screen and Grit Channel</t>
  </si>
  <si>
    <t>Planted Drying Beds</t>
  </si>
  <si>
    <t>Constructed Wetland</t>
  </si>
  <si>
    <t>Horizontal Rock Filter</t>
  </si>
  <si>
    <t>DESCRIPTION: FEACAL SLUDGE TREATMENT PLANT SITE WORKS</t>
  </si>
  <si>
    <t>General site clearance for Works</t>
  </si>
  <si>
    <t>Cut and dispose of trees of tgirth 500 mm-1 m; include removal of stump and backfilling the hole left with top soil</t>
  </si>
  <si>
    <t>Excavation for Cuttings</t>
  </si>
  <si>
    <t>E210.1</t>
  </si>
  <si>
    <t>Strip top soil, depth not exceeding 0.3m for Feacal Sludge Treatment Plants and stockpile for use as over burden</t>
  </si>
  <si>
    <t xml:space="preserve">Excavation for cuttings, including trimming of excavated surfaces  inclined at an angle not exceeding 45 degrees to the horizontal and preparation of excavated surfaces </t>
  </si>
  <si>
    <t>E221.1</t>
  </si>
  <si>
    <t>Depth  0.25-2.5m</t>
  </si>
  <si>
    <t>Disposal of excess excavated material of all type of soil to sites as specified and as directed by the Engineer</t>
  </si>
  <si>
    <t>Selected excavated granular material other than topsoil, rock or artificial hard material</t>
  </si>
  <si>
    <t>Embankments</t>
  </si>
  <si>
    <t>E624</t>
  </si>
  <si>
    <t>Filling to embankments of ponds by methods specified and to depths as shown in the drawings with selected excavated material or imported material other than topsoil,rock or artificial hard materialthe following materials</t>
  </si>
  <si>
    <t>Flexible road sub-base of granular material as specified, and stabilised and compacted as specified, of the following thickness: Depth 150-200 mm</t>
  </si>
  <si>
    <t>Flexible road base of granular material as specified, and stabilised and compacted as specified, of the following thickness Depth 150-200 mm</t>
  </si>
  <si>
    <t>Concrete paved walkway; include sand bedding, earthworks and edge protection</t>
  </si>
  <si>
    <t>MISCELLANEOUS WORK</t>
  </si>
  <si>
    <t>X235</t>
  </si>
  <si>
    <t>DESCRIPTION: SCREEN, GRIT CHAMBER AND INLET CHANNENLS</t>
  </si>
  <si>
    <t>General excavation, for screen and grit channel, including trimming of excavated surfaces  inclined at an angle not exceeding 45 degrees to the horizontal and preparation of excavated surfaces.  Depth  0.25-0.5m</t>
  </si>
  <si>
    <t>For Grit Chamber</t>
  </si>
  <si>
    <t>E423</t>
  </si>
  <si>
    <t>For Inlet Channels</t>
  </si>
  <si>
    <t>CIVIL AND CONCRETE WORKS AND IN-SITU CHAMBERS</t>
  </si>
  <si>
    <t>Grit Chamber</t>
  </si>
  <si>
    <t>Inlet Channel</t>
  </si>
  <si>
    <t>Inlet Weir Chambers</t>
  </si>
  <si>
    <t>In-situ concrete inlet weir chambers as specified, including all necessary pipework and pipe inserts, and of the following depths</t>
  </si>
  <si>
    <t>Outlet Weir Chambers</t>
  </si>
  <si>
    <t>In-situ concrete Outlet weir chambers as specified, including all necessary pipework and pipe inserts, and of the following depths</t>
  </si>
  <si>
    <t>Handstocks: Hand Operated</t>
  </si>
  <si>
    <t>All flanged CI Handstocks to BS 5150 ,flanges to BS 4505, for operation by hand wheel,for the following sizes;include the supply of hand wheel : 200 mm ND</t>
  </si>
  <si>
    <t>MISCELLANEOUS  WORKS</t>
  </si>
  <si>
    <t>Perforated stainless steel trough to BS 4592, galvanised to BS729, 6mm thick, complete with frames and supports, fixed into a concrete structure, and of the following widths</t>
  </si>
  <si>
    <t>Width not exceeding 0.5 m</t>
  </si>
  <si>
    <t>Screens</t>
  </si>
  <si>
    <t>Supply and fix coarse screens in galvanized steel ; include guide channel and fixing to the concrete wall</t>
  </si>
  <si>
    <t>Sieve Basket</t>
  </si>
  <si>
    <t>Supply and fix sieve basket in galvanized steel include fixing to the concrete wall</t>
  </si>
  <si>
    <t>Water Supply</t>
  </si>
  <si>
    <t>Provide water supply for screen wash; include stand pipe, hoses, e.t.c</t>
  </si>
  <si>
    <t>DESCRIPTION: PLANTED DRYING BEDS</t>
  </si>
  <si>
    <t>Protective Layers and Flexible Sheeting</t>
  </si>
  <si>
    <t>W422</t>
  </si>
  <si>
    <t>Flexible sealing foil 25mm thick, or similar approved, laid to the surface of compacted marrum  inclined at an angle not exceeding 60 degrees to the horizontal</t>
  </si>
  <si>
    <t>FILTER MEDIA</t>
  </si>
  <si>
    <t>Supply and place approved filter media (Sand 0.3-0.75mm)</t>
  </si>
  <si>
    <t>Supply and place approved filter support media (Medium Gravel 10-25mm)</t>
  </si>
  <si>
    <t>Supply and place approved filter support media (Coarse Gravel 25-50mm)</t>
  </si>
  <si>
    <t>VENT PIPES</t>
  </si>
  <si>
    <t>200 mm uPVC Vent pipe, complete with plactic mesh attached at end of pipe and including a pipe fastening system to fasten the pipe onto the bed surface</t>
  </si>
  <si>
    <t>Length not exceeding 3.5m</t>
  </si>
  <si>
    <t>OTHER WORKS</t>
  </si>
  <si>
    <t>Perforated Drainage Pipe Protection mesh placed around the DN200 perforated pipe for its protection</t>
  </si>
  <si>
    <t>Supply and place approved erosion protection stones grade (20/40mm)</t>
  </si>
  <si>
    <t>Filling bed with water</t>
  </si>
  <si>
    <t>EXTERNAL PIPEWORK-MANHOLES AND PIPEWORK ANCILLARIES</t>
  </si>
  <si>
    <t>In situ concrete manhole with reinforced concrete base or footing, include cast in pipe pieces for inlet and outlet as specified, include step irons as specified,  include hinged cast iron heavy duty grating manhole cover, size 1.0m  by 1.0m clear opening complete, and of the following depths</t>
  </si>
  <si>
    <t>Depth 2-2.5m</t>
  </si>
  <si>
    <t xml:space="preserve"> LAYING OF EXTERNAL EFFLUENT PIPES </t>
  </si>
  <si>
    <t>Laying of external effluent pipes from Planted Drying Beds to Constructed Wetlands including trench excavation, pipe bedding, pipe surround, trench backfilling and laying of pipes</t>
  </si>
  <si>
    <t>Cost for 1 Planted Drying Bed</t>
  </si>
  <si>
    <t>DESCRIPTION: CONSTRUCTED WETLANDS</t>
  </si>
  <si>
    <t>E221</t>
  </si>
  <si>
    <t>Filter Media</t>
  </si>
  <si>
    <t>Supply and place approved filter media (Sand 0.3-1.5mm)</t>
  </si>
  <si>
    <t>Supply and place approved filter support media (Medium Gravel 3-20mm)</t>
  </si>
  <si>
    <t>Supply and place approved filter support media (Coarse Gravel 20-60mm)</t>
  </si>
  <si>
    <t>Vent Pipes</t>
  </si>
  <si>
    <t>Length not exceeding 2.5m</t>
  </si>
  <si>
    <t>Other Works</t>
  </si>
  <si>
    <t>Supply and place pipe support system including 500x500 mm erosion protection stone plate as in the drawing</t>
  </si>
  <si>
    <t>Supply,place and set to work steel plate as in the drawing</t>
  </si>
  <si>
    <t>Laying of external effluent pipes fro m Constructed Wetlands to Horzontal Rock Filters including trench excavation, pipe bedding,pipe surround, trench backfilling and laying of pipes, depths not exceeding 1.50 m</t>
  </si>
  <si>
    <t>Cost for 1 Constructed Wetland</t>
  </si>
  <si>
    <t>DESCRIPTION: HORIZONTAL ROCK FILTER AND DISCHARGE PIPE TO OUTFALL</t>
  </si>
  <si>
    <t>Supply and place approved soft weathering stones (Gravel 75-150mm)</t>
  </si>
  <si>
    <t>Supply and place approved soft weathering stones (Gravel 100-200mm)</t>
  </si>
  <si>
    <t>Supply and place 50mm wire mesh as in the drawings</t>
  </si>
  <si>
    <t>Outfall structure</t>
  </si>
  <si>
    <t>Construction of outfall structure for treated effluent discharge pipe at the water course of reinforced concrete including earthworks, concrete works, formworks,  headwalls, all fittings and pipework, protection works, backfilling, etc.necessary to complete installation and structure</t>
  </si>
  <si>
    <t>Laying of external effluent pipes fro m Horizontal Rock Filter  to  Outfal structure including trench excavation, pipe bedding,pipe surround, trench backfilling and laying of pipes, depths not exceeding 1.50 m</t>
  </si>
  <si>
    <t>Cost for 1 Horizontal Rock Filter</t>
  </si>
  <si>
    <t>Terrazzo floor finish</t>
  </si>
  <si>
    <t>Uniform Grey terrazo, applied to concrete floors, 25 mm thick, prepared and applied as specified, and finished with grinding</t>
  </si>
  <si>
    <t>Surfaces of floors, skirtings and splash aprons</t>
  </si>
  <si>
    <t>Cost for 1No. Toilet Block</t>
  </si>
  <si>
    <t>Total Cost of Toilet Blocks</t>
  </si>
  <si>
    <t>KOB S-6.12</t>
  </si>
  <si>
    <t>KOB S-6.18</t>
  </si>
  <si>
    <r>
      <t xml:space="preserve"> </t>
    </r>
    <r>
      <rPr>
        <b/>
        <sz val="10.7"/>
        <color indexed="8"/>
        <rFont val="Calibri"/>
        <family val="2"/>
        <scheme val="minor"/>
      </rPr>
      <t xml:space="preserve">ITEM </t>
    </r>
    <r>
      <rPr>
        <b/>
        <sz val="11"/>
        <rFont val="Calibri"/>
        <family val="2"/>
        <scheme val="minor"/>
      </rPr>
      <t xml:space="preserve">  NO.  </t>
    </r>
  </si>
  <si>
    <r>
      <t xml:space="preserve"> </t>
    </r>
    <r>
      <rPr>
        <b/>
        <sz val="10.7"/>
        <color indexed="8"/>
        <rFont val="Calibri"/>
        <family val="2"/>
        <scheme val="minor"/>
      </rPr>
      <t xml:space="preserve">ITEM DESCRIPTION </t>
    </r>
    <r>
      <rPr>
        <b/>
        <sz val="11"/>
        <rFont val="Calibri"/>
        <family val="2"/>
        <scheme val="minor"/>
      </rPr>
      <t xml:space="preserve"> </t>
    </r>
  </si>
  <si>
    <r>
      <t xml:space="preserve"> </t>
    </r>
    <r>
      <rPr>
        <b/>
        <sz val="10.7"/>
        <color indexed="8"/>
        <rFont val="Calibri"/>
        <family val="2"/>
        <scheme val="minor"/>
      </rPr>
      <t xml:space="preserve">UNIT </t>
    </r>
    <r>
      <rPr>
        <b/>
        <sz val="11"/>
        <rFont val="Calibri"/>
        <family val="2"/>
        <scheme val="minor"/>
      </rPr>
      <t xml:space="preserve"> </t>
    </r>
  </si>
  <si>
    <r>
      <t xml:space="preserve"> </t>
    </r>
    <r>
      <rPr>
        <b/>
        <sz val="10.7"/>
        <color indexed="8"/>
        <rFont val="Calibri"/>
        <family val="2"/>
        <scheme val="minor"/>
      </rPr>
      <t xml:space="preserve">QUANTITY </t>
    </r>
    <r>
      <rPr>
        <b/>
        <sz val="11"/>
        <rFont val="Calibri"/>
        <family val="2"/>
        <scheme val="minor"/>
      </rPr>
      <t xml:space="preserve"> </t>
    </r>
  </si>
  <si>
    <r>
      <t xml:space="preserve"> </t>
    </r>
    <r>
      <rPr>
        <b/>
        <sz val="10.7"/>
        <color indexed="8"/>
        <rFont val="Calibri"/>
        <family val="2"/>
        <scheme val="minor"/>
      </rPr>
      <t xml:space="preserve">RATE </t>
    </r>
    <r>
      <rPr>
        <b/>
        <sz val="11"/>
        <rFont val="Calibri"/>
        <family val="2"/>
        <scheme val="minor"/>
      </rPr>
      <t xml:space="preserve"> </t>
    </r>
  </si>
  <si>
    <r>
      <t xml:space="preserve"> </t>
    </r>
    <r>
      <rPr>
        <b/>
        <sz val="10.7"/>
        <color indexed="8"/>
        <rFont val="Calibri"/>
        <family val="2"/>
        <scheme val="minor"/>
      </rPr>
      <t xml:space="preserve">AMOUNT </t>
    </r>
    <r>
      <rPr>
        <b/>
        <sz val="11"/>
        <rFont val="Calibri"/>
        <family val="2"/>
        <scheme val="minor"/>
      </rPr>
      <t xml:space="preserve"> </t>
    </r>
  </si>
  <si>
    <r>
      <t xml:space="preserve"> </t>
    </r>
    <r>
      <rPr>
        <b/>
        <sz val="10.7"/>
        <color indexed="8"/>
        <rFont val="Calibri"/>
        <family val="2"/>
        <scheme val="minor"/>
      </rPr>
      <t xml:space="preserve">UGX </t>
    </r>
    <r>
      <rPr>
        <b/>
        <sz val="11"/>
        <rFont val="Calibri"/>
        <family val="2"/>
        <scheme val="minor"/>
      </rPr>
      <t xml:space="preserve"> </t>
    </r>
  </si>
  <si>
    <r>
      <t xml:space="preserve"> </t>
    </r>
    <r>
      <rPr>
        <b/>
        <sz val="10.7"/>
        <color indexed="8"/>
        <rFont val="Calibri"/>
        <family val="2"/>
        <scheme val="minor"/>
      </rPr>
      <t xml:space="preserve">Preamble: </t>
    </r>
    <r>
      <rPr>
        <b/>
        <sz val="11"/>
        <rFont val="Calibri"/>
        <family val="2"/>
        <scheme val="minor"/>
      </rPr>
      <t xml:space="preserve"> </t>
    </r>
  </si>
  <si>
    <t>`</t>
  </si>
  <si>
    <r>
      <t xml:space="preserve"> </t>
    </r>
    <r>
      <rPr>
        <sz val="10.7"/>
        <color indexed="8"/>
        <rFont val="Calibri"/>
        <family val="2"/>
        <scheme val="minor"/>
      </rPr>
      <t xml:space="preserve">2 </t>
    </r>
    <r>
      <rPr>
        <sz val="11"/>
        <rFont val="Calibri"/>
        <family val="2"/>
        <scheme val="minor"/>
      </rPr>
      <t xml:space="preserve"> </t>
    </r>
  </si>
  <si>
    <r>
      <t xml:space="preserve"> </t>
    </r>
    <r>
      <rPr>
        <b/>
        <u/>
        <sz val="10.7"/>
        <color indexed="8"/>
        <rFont val="Calibri"/>
        <family val="2"/>
        <scheme val="minor"/>
      </rPr>
      <t xml:space="preserve">DEMOLITION AND SITE CLEARANCE </t>
    </r>
    <r>
      <rPr>
        <b/>
        <u/>
        <sz val="11"/>
        <rFont val="Calibri"/>
        <family val="2"/>
        <scheme val="minor"/>
      </rPr>
      <t xml:space="preserve"> </t>
    </r>
  </si>
  <si>
    <r>
      <t xml:space="preserve"> </t>
    </r>
    <r>
      <rPr>
        <b/>
        <u/>
        <sz val="10.7"/>
        <color indexed="8"/>
        <rFont val="Calibri"/>
        <family val="2"/>
        <scheme val="minor"/>
      </rPr>
      <t xml:space="preserve">General Site Clearance </t>
    </r>
    <r>
      <rPr>
        <b/>
        <u/>
        <sz val="11"/>
        <rFont val="Calibri"/>
        <family val="2"/>
        <scheme val="minor"/>
      </rPr>
      <t xml:space="preserve"> </t>
    </r>
  </si>
  <si>
    <r>
      <t xml:space="preserve"> </t>
    </r>
    <r>
      <rPr>
        <sz val="10.7"/>
        <color indexed="8"/>
        <rFont val="Calibri"/>
        <family val="2"/>
        <scheme val="minor"/>
      </rPr>
      <t xml:space="preserve">2.1 </t>
    </r>
    <r>
      <rPr>
        <sz val="11"/>
        <rFont val="Calibri"/>
        <family val="2"/>
        <scheme val="minor"/>
      </rPr>
      <t xml:space="preserve"> </t>
    </r>
  </si>
  <si>
    <r>
      <t xml:space="preserve"> </t>
    </r>
    <r>
      <rPr>
        <sz val="10.7"/>
        <color indexed="8"/>
        <rFont val="Calibri"/>
        <family val="2"/>
        <scheme val="minor"/>
      </rPr>
      <t xml:space="preserve">sqm </t>
    </r>
    <r>
      <rPr>
        <sz val="11"/>
        <rFont val="Calibri"/>
        <family val="2"/>
        <scheme val="minor"/>
      </rPr>
      <t xml:space="preserve"> </t>
    </r>
  </si>
  <si>
    <r>
      <t xml:space="preserve"> </t>
    </r>
    <r>
      <rPr>
        <b/>
        <u/>
        <sz val="10.7"/>
        <color indexed="8"/>
        <rFont val="Calibri"/>
        <family val="2"/>
        <scheme val="minor"/>
      </rPr>
      <t xml:space="preserve">Trees </t>
    </r>
    <r>
      <rPr>
        <b/>
        <u/>
        <sz val="11"/>
        <rFont val="Calibri"/>
        <family val="2"/>
        <scheme val="minor"/>
      </rPr>
      <t xml:space="preserve"> </t>
    </r>
  </si>
  <si>
    <r>
      <t xml:space="preserve"> </t>
    </r>
    <r>
      <rPr>
        <sz val="10.7"/>
        <color indexed="8"/>
        <rFont val="Calibri"/>
        <family val="2"/>
        <scheme val="minor"/>
      </rPr>
      <t xml:space="preserve">Cut and dispose of trees of the following </t>
    </r>
    <r>
      <rPr>
        <sz val="11"/>
        <rFont val="Calibri"/>
        <family val="2"/>
        <scheme val="minor"/>
      </rPr>
      <t xml:space="preserve">  girth; include removal of stump and   backfilling the hole left with top soil  </t>
    </r>
  </si>
  <si>
    <r>
      <t xml:space="preserve"> </t>
    </r>
    <r>
      <rPr>
        <sz val="10.7"/>
        <color indexed="8"/>
        <rFont val="Calibri"/>
        <family val="2"/>
        <scheme val="minor"/>
      </rPr>
      <t xml:space="preserve">2.2 </t>
    </r>
    <r>
      <rPr>
        <sz val="11"/>
        <rFont val="Calibri"/>
        <family val="2"/>
        <scheme val="minor"/>
      </rPr>
      <t xml:space="preserve"> </t>
    </r>
  </si>
  <si>
    <r>
      <t xml:space="preserve"> </t>
    </r>
    <r>
      <rPr>
        <sz val="10.7"/>
        <color indexed="8"/>
        <rFont val="Calibri"/>
        <family val="2"/>
        <scheme val="minor"/>
      </rPr>
      <t xml:space="preserve">Girth 500 mm-1 m </t>
    </r>
    <r>
      <rPr>
        <sz val="11"/>
        <rFont val="Calibri"/>
        <family val="2"/>
        <scheme val="minor"/>
      </rPr>
      <t xml:space="preserve"> </t>
    </r>
  </si>
  <si>
    <r>
      <t xml:space="preserve"> </t>
    </r>
    <r>
      <rPr>
        <sz val="10.7"/>
        <color indexed="8"/>
        <rFont val="Calibri"/>
        <family val="2"/>
        <scheme val="minor"/>
      </rPr>
      <t xml:space="preserve">nr </t>
    </r>
    <r>
      <rPr>
        <sz val="11"/>
        <rFont val="Calibri"/>
        <family val="2"/>
        <scheme val="minor"/>
      </rPr>
      <t xml:space="preserve"> </t>
    </r>
  </si>
  <si>
    <r>
      <t xml:space="preserve"> </t>
    </r>
    <r>
      <rPr>
        <sz val="10.7"/>
        <color indexed="8"/>
        <rFont val="Calibri"/>
        <family val="2"/>
        <scheme val="minor"/>
      </rPr>
      <t xml:space="preserve">1 </t>
    </r>
    <r>
      <rPr>
        <sz val="11"/>
        <rFont val="Calibri"/>
        <family val="2"/>
        <scheme val="minor"/>
      </rPr>
      <t xml:space="preserve"> </t>
    </r>
  </si>
  <si>
    <r>
      <t xml:space="preserve"> </t>
    </r>
    <r>
      <rPr>
        <b/>
        <u/>
        <sz val="10.7"/>
        <color indexed="8"/>
        <rFont val="Calibri"/>
        <family val="2"/>
        <scheme val="minor"/>
      </rPr>
      <t xml:space="preserve">Stumps </t>
    </r>
    <r>
      <rPr>
        <b/>
        <u/>
        <sz val="11"/>
        <rFont val="Calibri"/>
        <family val="2"/>
        <scheme val="minor"/>
      </rPr>
      <t xml:space="preserve"> </t>
    </r>
  </si>
  <si>
    <r>
      <t xml:space="preserve"> </t>
    </r>
    <r>
      <rPr>
        <sz val="10.7"/>
        <color indexed="8"/>
        <rFont val="Calibri"/>
        <family val="2"/>
        <scheme val="minor"/>
      </rPr>
      <t xml:space="preserve">Remove and dispose of stumps of the </t>
    </r>
    <r>
      <rPr>
        <sz val="11"/>
        <rFont val="Calibri"/>
        <family val="2"/>
        <scheme val="minor"/>
      </rPr>
      <t xml:space="preserve"> following diameter; include for grabbing up  the roots and backfilling the hole left with top soil  </t>
    </r>
  </si>
  <si>
    <r>
      <t xml:space="preserve"> </t>
    </r>
    <r>
      <rPr>
        <sz val="10.7"/>
        <color indexed="8"/>
        <rFont val="Calibri"/>
        <family val="2"/>
        <scheme val="minor"/>
      </rPr>
      <t xml:space="preserve">2.3 </t>
    </r>
    <r>
      <rPr>
        <sz val="11"/>
        <rFont val="Calibri"/>
        <family val="2"/>
        <scheme val="minor"/>
      </rPr>
      <t xml:space="preserve"> </t>
    </r>
  </si>
  <si>
    <r>
      <t xml:space="preserve"> </t>
    </r>
    <r>
      <rPr>
        <sz val="10.7"/>
        <color indexed="8"/>
        <rFont val="Calibri"/>
        <family val="2"/>
        <scheme val="minor"/>
      </rPr>
      <t xml:space="preserve">Diameter 150-500 mm </t>
    </r>
    <r>
      <rPr>
        <sz val="11"/>
        <rFont val="Calibri"/>
        <family val="2"/>
        <scheme val="minor"/>
      </rPr>
      <t xml:space="preserve"> </t>
    </r>
  </si>
  <si>
    <r>
      <t xml:space="preserve"> </t>
    </r>
    <r>
      <rPr>
        <b/>
        <u/>
        <sz val="10.7"/>
        <color indexed="8"/>
        <rFont val="Calibri"/>
        <family val="2"/>
        <scheme val="minor"/>
      </rPr>
      <t xml:space="preserve">EARTHWORKS </t>
    </r>
    <r>
      <rPr>
        <b/>
        <u/>
        <sz val="11"/>
        <rFont val="Calibri"/>
        <family val="2"/>
        <scheme val="minor"/>
      </rPr>
      <t xml:space="preserve"> </t>
    </r>
  </si>
  <si>
    <r>
      <t xml:space="preserve"> </t>
    </r>
    <r>
      <rPr>
        <b/>
        <sz val="10.7"/>
        <color indexed="8"/>
        <rFont val="Calibri"/>
        <family val="2"/>
        <scheme val="minor"/>
      </rPr>
      <t xml:space="preserve">Topsoil </t>
    </r>
    <r>
      <rPr>
        <b/>
        <sz val="11"/>
        <rFont val="Calibri"/>
        <family val="2"/>
        <scheme val="minor"/>
      </rPr>
      <t xml:space="preserve"> </t>
    </r>
  </si>
  <si>
    <r>
      <t xml:space="preserve"> </t>
    </r>
    <r>
      <rPr>
        <sz val="10.7"/>
        <color indexed="8"/>
        <rFont val="Calibri"/>
        <family val="2"/>
        <scheme val="minor"/>
      </rPr>
      <t xml:space="preserve">Strip top soil, depth not exceeding 0.15 for </t>
    </r>
    <r>
      <rPr>
        <sz val="11"/>
        <rFont val="Calibri"/>
        <family val="2"/>
        <scheme val="minor"/>
      </rPr>
      <t xml:space="preserve">  toilet foundation  </t>
    </r>
  </si>
  <si>
    <r>
      <t xml:space="preserve"> </t>
    </r>
    <r>
      <rPr>
        <sz val="10.7"/>
        <color indexed="8"/>
        <rFont val="Calibri"/>
        <family val="2"/>
        <scheme val="minor"/>
      </rPr>
      <t xml:space="preserve">m³ </t>
    </r>
    <r>
      <rPr>
        <sz val="11"/>
        <rFont val="Calibri"/>
        <family val="2"/>
        <scheme val="minor"/>
      </rPr>
      <t xml:space="preserve"> </t>
    </r>
  </si>
  <si>
    <r>
      <t xml:space="preserve"> </t>
    </r>
    <r>
      <rPr>
        <sz val="10.7"/>
        <color indexed="8"/>
        <rFont val="Calibri"/>
        <family val="2"/>
        <scheme val="minor"/>
      </rPr>
      <t xml:space="preserve">10.00 </t>
    </r>
    <r>
      <rPr>
        <sz val="11"/>
        <rFont val="Calibri"/>
        <family val="2"/>
        <scheme val="minor"/>
      </rPr>
      <t xml:space="preserve"> </t>
    </r>
  </si>
  <si>
    <r>
      <t xml:space="preserve"> </t>
    </r>
    <r>
      <rPr>
        <b/>
        <sz val="10.7"/>
        <color indexed="8"/>
        <rFont val="Calibri"/>
        <family val="2"/>
        <scheme val="minor"/>
      </rPr>
      <t xml:space="preserve">Ordinary Soil </t>
    </r>
    <r>
      <rPr>
        <b/>
        <sz val="11"/>
        <rFont val="Calibri"/>
        <family val="2"/>
        <scheme val="minor"/>
      </rPr>
      <t xml:space="preserve"> </t>
    </r>
  </si>
  <si>
    <r>
      <t xml:space="preserve"> </t>
    </r>
    <r>
      <rPr>
        <u/>
        <sz val="10.7"/>
        <color indexed="8"/>
        <rFont val="Calibri"/>
        <family val="2"/>
        <scheme val="minor"/>
      </rPr>
      <t xml:space="preserve">Excavation for foundations in material other </t>
    </r>
    <r>
      <rPr>
        <u/>
        <sz val="11"/>
        <rFont val="Calibri"/>
        <family val="2"/>
        <scheme val="minor"/>
      </rPr>
      <t xml:space="preserve">than topsoil,rock or artificial hard material,  commencing surface is the formation level  </t>
    </r>
  </si>
  <si>
    <r>
      <t xml:space="preserve"> </t>
    </r>
    <r>
      <rPr>
        <sz val="10.7"/>
        <color indexed="8"/>
        <rFont val="Calibri"/>
        <family val="2"/>
        <scheme val="minor"/>
      </rPr>
      <t xml:space="preserve">Maximum depth 0.5 m </t>
    </r>
    <r>
      <rPr>
        <sz val="11"/>
        <rFont val="Calibri"/>
        <family val="2"/>
        <scheme val="minor"/>
      </rPr>
      <t xml:space="preserve"> </t>
    </r>
  </si>
  <si>
    <r>
      <t xml:space="preserve"> </t>
    </r>
    <r>
      <rPr>
        <sz val="10.7"/>
        <color indexed="8"/>
        <rFont val="Calibri"/>
        <family val="2"/>
        <scheme val="minor"/>
      </rPr>
      <t xml:space="preserve">5 </t>
    </r>
    <r>
      <rPr>
        <sz val="11"/>
        <rFont val="Calibri"/>
        <family val="2"/>
        <scheme val="minor"/>
      </rPr>
      <t xml:space="preserve"> </t>
    </r>
  </si>
  <si>
    <r>
      <t xml:space="preserve"> </t>
    </r>
    <r>
      <rPr>
        <sz val="10.7"/>
        <color indexed="8"/>
        <rFont val="Calibri"/>
        <family val="2"/>
        <scheme val="minor"/>
      </rPr>
      <t xml:space="preserve">Maximum depth 1.0 m </t>
    </r>
    <r>
      <rPr>
        <sz val="11"/>
        <rFont val="Calibri"/>
        <family val="2"/>
        <scheme val="minor"/>
      </rPr>
      <t xml:space="preserve"> </t>
    </r>
  </si>
  <si>
    <r>
      <t xml:space="preserve"> </t>
    </r>
    <r>
      <rPr>
        <sz val="10.7"/>
        <color indexed="8"/>
        <rFont val="Calibri"/>
        <family val="2"/>
        <scheme val="minor"/>
      </rPr>
      <t xml:space="preserve">10 </t>
    </r>
    <r>
      <rPr>
        <sz val="11"/>
        <rFont val="Calibri"/>
        <family val="2"/>
        <scheme val="minor"/>
      </rPr>
      <t xml:space="preserve"> </t>
    </r>
  </si>
  <si>
    <r>
      <t xml:space="preserve"> </t>
    </r>
    <r>
      <rPr>
        <sz val="10.7"/>
        <color indexed="8"/>
        <rFont val="Calibri"/>
        <family val="2"/>
        <scheme val="minor"/>
      </rPr>
      <t xml:space="preserve">Maximum depth 5.0 m </t>
    </r>
    <r>
      <rPr>
        <sz val="11"/>
        <rFont val="Calibri"/>
        <family val="2"/>
        <scheme val="minor"/>
      </rPr>
      <t xml:space="preserve"> </t>
    </r>
  </si>
  <si>
    <r>
      <t xml:space="preserve"> </t>
    </r>
    <r>
      <rPr>
        <sz val="10.7"/>
        <color indexed="8"/>
        <rFont val="Calibri"/>
        <family val="2"/>
        <scheme val="minor"/>
      </rPr>
      <t xml:space="preserve">30 </t>
    </r>
    <r>
      <rPr>
        <sz val="11"/>
        <rFont val="Calibri"/>
        <family val="2"/>
        <scheme val="minor"/>
      </rPr>
      <t xml:space="preserve"> </t>
    </r>
  </si>
  <si>
    <r>
      <t xml:space="preserve"> </t>
    </r>
    <r>
      <rPr>
        <b/>
        <sz val="10.7"/>
        <color indexed="8"/>
        <rFont val="Calibri"/>
        <family val="2"/>
        <scheme val="minor"/>
      </rPr>
      <t xml:space="preserve">Rock </t>
    </r>
    <r>
      <rPr>
        <b/>
        <sz val="11"/>
        <rFont val="Calibri"/>
        <family val="2"/>
        <scheme val="minor"/>
      </rPr>
      <t xml:space="preserve"> </t>
    </r>
  </si>
  <si>
    <r>
      <t xml:space="preserve"> </t>
    </r>
    <r>
      <rPr>
        <u/>
        <sz val="10.7"/>
        <color indexed="8"/>
        <rFont val="Calibri"/>
        <family val="2"/>
        <scheme val="minor"/>
      </rPr>
      <t xml:space="preserve">Excavation for foundations in rock, </t>
    </r>
    <r>
      <rPr>
        <u/>
        <sz val="11"/>
        <rFont val="Calibri"/>
        <family val="2"/>
        <scheme val="minor"/>
      </rPr>
      <t xml:space="preserve"> commencing surface is the exposed surface  of the rock   </t>
    </r>
  </si>
  <si>
    <r>
      <t xml:space="preserve"> </t>
    </r>
    <r>
      <rPr>
        <sz val="10.7"/>
        <color indexed="8"/>
        <rFont val="Calibri"/>
        <family val="2"/>
        <scheme val="minor"/>
      </rPr>
      <t xml:space="preserve">3 </t>
    </r>
    <r>
      <rPr>
        <sz val="11"/>
        <rFont val="Calibri"/>
        <family val="2"/>
        <scheme val="minor"/>
      </rPr>
      <t xml:space="preserve"> </t>
    </r>
  </si>
  <si>
    <r>
      <t xml:space="preserve"> </t>
    </r>
    <r>
      <rPr>
        <b/>
        <sz val="10.7"/>
        <color indexed="8"/>
        <rFont val="Calibri"/>
        <family val="2"/>
        <scheme val="minor"/>
      </rPr>
      <t xml:space="preserve">Carried to Collection </t>
    </r>
    <r>
      <rPr>
        <b/>
        <sz val="11"/>
        <rFont val="Calibri"/>
        <family val="2"/>
        <scheme val="minor"/>
      </rPr>
      <t xml:space="preserve"> </t>
    </r>
  </si>
  <si>
    <r>
      <t xml:space="preserve"> </t>
    </r>
    <r>
      <rPr>
        <b/>
        <u/>
        <sz val="10.7"/>
        <color indexed="8"/>
        <rFont val="Calibri"/>
        <family val="2"/>
        <scheme val="minor"/>
      </rPr>
      <t xml:space="preserve">Excavation Ancillaries </t>
    </r>
    <r>
      <rPr>
        <b/>
        <u/>
        <sz val="11"/>
        <rFont val="Calibri"/>
        <family val="2"/>
        <scheme val="minor"/>
      </rPr>
      <t xml:space="preserve"> </t>
    </r>
  </si>
  <si>
    <r>
      <t xml:space="preserve"> </t>
    </r>
    <r>
      <rPr>
        <b/>
        <sz val="10.7"/>
        <color indexed="8"/>
        <rFont val="Calibri"/>
        <family val="2"/>
        <scheme val="minor"/>
      </rPr>
      <t xml:space="preserve">Trimming </t>
    </r>
    <r>
      <rPr>
        <b/>
        <sz val="11"/>
        <rFont val="Calibri"/>
        <family val="2"/>
        <scheme val="minor"/>
      </rPr>
      <t xml:space="preserve"> </t>
    </r>
  </si>
  <si>
    <r>
      <t xml:space="preserve"> </t>
    </r>
    <r>
      <rPr>
        <u/>
        <sz val="10.7"/>
        <color indexed="8"/>
        <rFont val="Calibri"/>
        <family val="2"/>
        <scheme val="minor"/>
      </rPr>
      <t xml:space="preserve">Trimming of excavated surfaces for whole </t>
    </r>
    <r>
      <rPr>
        <u/>
        <sz val="11"/>
        <rFont val="Calibri"/>
        <family val="2"/>
        <scheme val="minor"/>
      </rPr>
      <t xml:space="preserve">  structure in the following materials  </t>
    </r>
  </si>
  <si>
    <r>
      <t xml:space="preserve"> </t>
    </r>
    <r>
      <rPr>
        <sz val="10.7"/>
        <color indexed="8"/>
        <rFont val="Calibri"/>
        <family val="2"/>
        <scheme val="minor"/>
      </rPr>
      <t xml:space="preserve">2.11 </t>
    </r>
    <r>
      <rPr>
        <sz val="11"/>
        <rFont val="Calibri"/>
        <family val="2"/>
        <scheme val="minor"/>
      </rPr>
      <t xml:space="preserve"> </t>
    </r>
  </si>
  <si>
    <r>
      <t xml:space="preserve"> </t>
    </r>
    <r>
      <rPr>
        <sz val="10.7"/>
        <color indexed="8"/>
        <rFont val="Calibri"/>
        <family val="2"/>
        <scheme val="minor"/>
      </rPr>
      <t xml:space="preserve">Material other than topsoil,rock,or artificial hard material inclined at an angle not   exceeding 45 degrees to the horizontal  </t>
    </r>
  </si>
  <si>
    <r>
      <t xml:space="preserve"> </t>
    </r>
    <r>
      <rPr>
        <sz val="10.7"/>
        <color indexed="8"/>
        <rFont val="Calibri"/>
        <family val="2"/>
        <scheme val="minor"/>
      </rPr>
      <t xml:space="preserve">m² </t>
    </r>
    <r>
      <rPr>
        <sz val="11"/>
        <rFont val="Calibri"/>
        <family val="2"/>
        <scheme val="minor"/>
      </rPr>
      <t xml:space="preserve"> </t>
    </r>
  </si>
  <si>
    <r>
      <t xml:space="preserve"> </t>
    </r>
    <r>
      <rPr>
        <sz val="10.7"/>
        <color indexed="8"/>
        <rFont val="Calibri"/>
        <family val="2"/>
        <scheme val="minor"/>
      </rPr>
      <t xml:space="preserve">100.00 </t>
    </r>
    <r>
      <rPr>
        <sz val="11"/>
        <rFont val="Calibri"/>
        <family val="2"/>
        <scheme val="minor"/>
      </rPr>
      <t xml:space="preserve"> </t>
    </r>
  </si>
  <si>
    <r>
      <t xml:space="preserve"> </t>
    </r>
    <r>
      <rPr>
        <sz val="10.7"/>
        <color indexed="8"/>
        <rFont val="Calibri"/>
        <family val="2"/>
        <scheme val="minor"/>
      </rPr>
      <t xml:space="preserve">2.12 </t>
    </r>
    <r>
      <rPr>
        <sz val="11"/>
        <rFont val="Calibri"/>
        <family val="2"/>
        <scheme val="minor"/>
      </rPr>
      <t xml:space="preserve"> </t>
    </r>
  </si>
  <si>
    <r>
      <t xml:space="preserve"> </t>
    </r>
    <r>
      <rPr>
        <sz val="10.7"/>
        <color indexed="8"/>
        <rFont val="Calibri"/>
        <family val="2"/>
        <scheme val="minor"/>
      </rPr>
      <t xml:space="preserve">Rock surfaces inclined at an angle not </t>
    </r>
    <r>
      <rPr>
        <sz val="11"/>
        <rFont val="Calibri"/>
        <family val="2"/>
        <scheme val="minor"/>
      </rPr>
      <t xml:space="preserve">  exceeding 45 degrees to the horizontal  </t>
    </r>
  </si>
  <si>
    <r>
      <t xml:space="preserve"> </t>
    </r>
    <r>
      <rPr>
        <sz val="10.7"/>
        <color indexed="8"/>
        <rFont val="Calibri"/>
        <family val="2"/>
        <scheme val="minor"/>
      </rPr>
      <t xml:space="preserve">6.50 </t>
    </r>
    <r>
      <rPr>
        <sz val="11"/>
        <rFont val="Calibri"/>
        <family val="2"/>
        <scheme val="minor"/>
      </rPr>
      <t xml:space="preserve"> </t>
    </r>
  </si>
  <si>
    <r>
      <t xml:space="preserve"> </t>
    </r>
    <r>
      <rPr>
        <b/>
        <sz val="10.7"/>
        <color indexed="8"/>
        <rFont val="Calibri"/>
        <family val="2"/>
        <scheme val="minor"/>
      </rPr>
      <t xml:space="preserve">Preparation </t>
    </r>
    <r>
      <rPr>
        <b/>
        <sz val="11"/>
        <rFont val="Calibri"/>
        <family val="2"/>
        <scheme val="minor"/>
      </rPr>
      <t xml:space="preserve"> </t>
    </r>
  </si>
  <si>
    <r>
      <t xml:space="preserve"> </t>
    </r>
    <r>
      <rPr>
        <u/>
        <sz val="10.7"/>
        <color indexed="8"/>
        <rFont val="Calibri"/>
        <family val="2"/>
        <scheme val="minor"/>
      </rPr>
      <t xml:space="preserve">Preparation of excavated surfaces for whole </t>
    </r>
    <r>
      <rPr>
        <u/>
        <sz val="11"/>
        <rFont val="Calibri"/>
        <family val="2"/>
        <scheme val="minor"/>
      </rPr>
      <t xml:space="preserve"> structure in the following materials</t>
    </r>
  </si>
  <si>
    <r>
      <t xml:space="preserve"> </t>
    </r>
    <r>
      <rPr>
        <sz val="10.7"/>
        <color indexed="8"/>
        <rFont val="Calibri"/>
        <family val="2"/>
        <scheme val="minor"/>
      </rPr>
      <t xml:space="preserve">Material other than topsoil,rock,or artificial </t>
    </r>
    <r>
      <rPr>
        <sz val="11"/>
        <rFont val="Calibri"/>
        <family val="2"/>
        <scheme val="minor"/>
      </rPr>
      <t xml:space="preserve">  hard material inclined at an angle not  exceeding 45 degrees to the horizontal   </t>
    </r>
  </si>
  <si>
    <r>
      <t xml:space="preserve"> </t>
    </r>
    <r>
      <rPr>
        <sz val="10.7"/>
        <color indexed="8"/>
        <rFont val="Calibri"/>
        <family val="2"/>
        <scheme val="minor"/>
      </rPr>
      <t xml:space="preserve">60.00 </t>
    </r>
    <r>
      <rPr>
        <sz val="11"/>
        <rFont val="Calibri"/>
        <family val="2"/>
        <scheme val="minor"/>
      </rPr>
      <t xml:space="preserve"> </t>
    </r>
  </si>
  <si>
    <r>
      <t xml:space="preserve"> </t>
    </r>
    <r>
      <rPr>
        <sz val="10.7"/>
        <color indexed="8"/>
        <rFont val="Calibri"/>
        <family val="2"/>
        <scheme val="minor"/>
      </rPr>
      <t xml:space="preserve">Rock surfaces inclined at an angle not </t>
    </r>
    <r>
      <rPr>
        <sz val="11"/>
        <rFont val="Calibri"/>
        <family val="2"/>
        <scheme val="minor"/>
      </rPr>
      <t xml:space="preserve">  exceeding 45 degrees to the horizontal </t>
    </r>
  </si>
  <si>
    <r>
      <t xml:space="preserve"> </t>
    </r>
    <r>
      <rPr>
        <sz val="10.7"/>
        <color indexed="8"/>
        <rFont val="Calibri"/>
        <family val="2"/>
        <scheme val="minor"/>
      </rPr>
      <t xml:space="preserve">6.00 </t>
    </r>
    <r>
      <rPr>
        <sz val="11"/>
        <rFont val="Calibri"/>
        <family val="2"/>
        <scheme val="minor"/>
      </rPr>
      <t xml:space="preserve"> </t>
    </r>
  </si>
  <si>
    <r>
      <t xml:space="preserve"> </t>
    </r>
    <r>
      <rPr>
        <sz val="10.7"/>
        <color indexed="8"/>
        <rFont val="Calibri"/>
        <family val="2"/>
        <scheme val="minor"/>
      </rPr>
      <t xml:space="preserve">Anti-Termite Treatment, 25 years of </t>
    </r>
    <r>
      <rPr>
        <sz val="11"/>
        <rFont val="Calibri"/>
        <family val="2"/>
        <scheme val="minor"/>
      </rPr>
      <t xml:space="preserve">  guaranteed effect by manufacturer  </t>
    </r>
  </si>
  <si>
    <r>
      <t xml:space="preserve"> </t>
    </r>
    <r>
      <rPr>
        <b/>
        <sz val="10.7"/>
        <color indexed="8"/>
        <rFont val="Calibri"/>
        <family val="2"/>
        <scheme val="minor"/>
      </rPr>
      <t xml:space="preserve">Disposal of Excavated Material </t>
    </r>
    <r>
      <rPr>
        <b/>
        <sz val="11"/>
        <rFont val="Calibri"/>
        <family val="2"/>
        <scheme val="minor"/>
      </rPr>
      <t xml:space="preserve"> </t>
    </r>
  </si>
  <si>
    <r>
      <rPr>
        <u/>
        <sz val="10.7"/>
        <color indexed="8"/>
        <rFont val="Calibri"/>
        <family val="2"/>
        <scheme val="minor"/>
      </rPr>
      <t xml:space="preserve">Disposal of excavated material to approved </t>
    </r>
    <r>
      <rPr>
        <u/>
        <sz val="11"/>
        <rFont val="Calibri"/>
        <family val="2"/>
        <scheme val="minor"/>
      </rPr>
      <t xml:space="preserve">  sites as directed by the Engineer  </t>
    </r>
  </si>
  <si>
    <r>
      <t xml:space="preserve"> </t>
    </r>
    <r>
      <rPr>
        <sz val="10.7"/>
        <color indexed="8"/>
        <rFont val="Calibri"/>
        <family val="2"/>
        <scheme val="minor"/>
      </rPr>
      <t xml:space="preserve">Material other than topsoil,rock,or artificial </t>
    </r>
    <r>
      <rPr>
        <sz val="11"/>
        <rFont val="Calibri"/>
        <family val="2"/>
        <scheme val="minor"/>
      </rPr>
      <t xml:space="preserve">  hard material  </t>
    </r>
  </si>
  <si>
    <r>
      <t xml:space="preserve"> </t>
    </r>
    <r>
      <rPr>
        <sz val="10.7"/>
        <color indexed="8"/>
        <rFont val="Calibri"/>
        <family val="2"/>
        <scheme val="minor"/>
      </rPr>
      <t xml:space="preserve">78.00 </t>
    </r>
    <r>
      <rPr>
        <sz val="11"/>
        <rFont val="Calibri"/>
        <family val="2"/>
        <scheme val="minor"/>
      </rPr>
      <t xml:space="preserve"> </t>
    </r>
  </si>
  <si>
    <r>
      <t xml:space="preserve"> </t>
    </r>
    <r>
      <rPr>
        <sz val="10.7"/>
        <color indexed="8"/>
        <rFont val="Calibri"/>
        <family val="2"/>
        <scheme val="minor"/>
      </rPr>
      <t xml:space="preserve">Rock </t>
    </r>
    <r>
      <rPr>
        <sz val="11"/>
        <rFont val="Calibri"/>
        <family val="2"/>
        <scheme val="minor"/>
      </rPr>
      <t xml:space="preserve"> </t>
    </r>
  </si>
  <si>
    <r>
      <t xml:space="preserve"> </t>
    </r>
    <r>
      <rPr>
        <sz val="10.7"/>
        <color indexed="8"/>
        <rFont val="Calibri"/>
        <family val="2"/>
        <scheme val="minor"/>
      </rPr>
      <t xml:space="preserve">3.00 </t>
    </r>
    <r>
      <rPr>
        <sz val="11"/>
        <rFont val="Calibri"/>
        <family val="2"/>
        <scheme val="minor"/>
      </rPr>
      <t xml:space="preserve"> </t>
    </r>
  </si>
  <si>
    <r>
      <t xml:space="preserve"> </t>
    </r>
    <r>
      <rPr>
        <b/>
        <sz val="10.7"/>
        <color indexed="8"/>
        <rFont val="Calibri"/>
        <family val="2"/>
        <scheme val="minor"/>
      </rPr>
      <t xml:space="preserve">Filling </t>
    </r>
    <r>
      <rPr>
        <b/>
        <sz val="11"/>
        <rFont val="Calibri"/>
        <family val="2"/>
        <scheme val="minor"/>
      </rPr>
      <t xml:space="preserve"> </t>
    </r>
  </si>
  <si>
    <r>
      <t xml:space="preserve"> </t>
    </r>
    <r>
      <rPr>
        <b/>
        <sz val="10.7"/>
        <color indexed="8"/>
        <rFont val="Calibri"/>
        <family val="2"/>
        <scheme val="minor"/>
      </rPr>
      <t xml:space="preserve">Structures </t>
    </r>
    <r>
      <rPr>
        <b/>
        <sz val="11"/>
        <rFont val="Calibri"/>
        <family val="2"/>
        <scheme val="minor"/>
      </rPr>
      <t xml:space="preserve"> </t>
    </r>
  </si>
  <si>
    <r>
      <t xml:space="preserve"> </t>
    </r>
    <r>
      <rPr>
        <u/>
        <sz val="10.7"/>
        <color indexed="8"/>
        <rFont val="Calibri"/>
        <family val="2"/>
        <scheme val="minor"/>
      </rPr>
      <t xml:space="preserve">Filling to Structures by methods specified and </t>
    </r>
    <r>
      <rPr>
        <u/>
        <sz val="11"/>
        <rFont val="Calibri"/>
        <family val="2"/>
        <scheme val="minor"/>
      </rPr>
      <t xml:space="preserve">  to depths as shown in the drawings with the  following materials  </t>
    </r>
  </si>
  <si>
    <r>
      <rPr>
        <sz val="10.7"/>
        <color indexed="8"/>
        <rFont val="Calibri"/>
        <family val="2"/>
        <scheme val="minor"/>
      </rPr>
      <t xml:space="preserve">Selected excavated material other than </t>
    </r>
    <r>
      <rPr>
        <sz val="11"/>
        <rFont val="Calibri"/>
        <family val="2"/>
        <scheme val="minor"/>
      </rPr>
      <t xml:space="preserve"> topsoil, rock or artificial hard material  </t>
    </r>
  </si>
  <si>
    <r>
      <rPr>
        <sz val="10.7"/>
        <color indexed="8"/>
        <rFont val="Calibri"/>
        <family val="2"/>
        <scheme val="minor"/>
      </rPr>
      <t xml:space="preserve">Imported rock of size and grading as </t>
    </r>
    <r>
      <rPr>
        <sz val="11"/>
        <rFont val="Calibri"/>
        <family val="2"/>
        <scheme val="minor"/>
      </rPr>
      <t xml:space="preserve">  specified; include sand blinding on top  </t>
    </r>
  </si>
  <si>
    <r>
      <t xml:space="preserve"> </t>
    </r>
    <r>
      <rPr>
        <sz val="10.7"/>
        <color indexed="8"/>
        <rFont val="Calibri"/>
        <family val="2"/>
        <scheme val="minor"/>
      </rPr>
      <t xml:space="preserve">8.00 </t>
    </r>
    <r>
      <rPr>
        <sz val="11"/>
        <rFont val="Calibri"/>
        <family val="2"/>
        <scheme val="minor"/>
      </rPr>
      <t xml:space="preserve"> </t>
    </r>
  </si>
  <si>
    <r>
      <t xml:space="preserve"> </t>
    </r>
    <r>
      <rPr>
        <sz val="10.7"/>
        <color indexed="8"/>
        <rFont val="Calibri"/>
        <family val="2"/>
        <scheme val="minor"/>
      </rPr>
      <t xml:space="preserve">Placing of hard core fill in soak pit </t>
    </r>
    <r>
      <rPr>
        <sz val="11"/>
        <rFont val="Calibri"/>
        <family val="2"/>
        <scheme val="minor"/>
      </rPr>
      <t xml:space="preserve"> </t>
    </r>
  </si>
  <si>
    <r>
      <t xml:space="preserve"> </t>
    </r>
    <r>
      <rPr>
        <sz val="10.7"/>
        <color indexed="8"/>
        <rFont val="Calibri"/>
        <family val="2"/>
        <scheme val="minor"/>
      </rPr>
      <t xml:space="preserve">13 </t>
    </r>
    <r>
      <rPr>
        <sz val="11"/>
        <rFont val="Calibri"/>
        <family val="2"/>
        <scheme val="minor"/>
      </rPr>
      <t xml:space="preserve"> </t>
    </r>
  </si>
  <si>
    <r>
      <t xml:space="preserve"> </t>
    </r>
    <r>
      <rPr>
        <sz val="10.7"/>
        <color indexed="8"/>
        <rFont val="Calibri"/>
        <family val="2"/>
        <scheme val="minor"/>
      </rPr>
      <t xml:space="preserve">Placing of hard core layer beneath surface </t>
    </r>
    <r>
      <rPr>
        <sz val="11"/>
        <rFont val="Calibri"/>
        <family val="2"/>
        <scheme val="minor"/>
      </rPr>
      <t xml:space="preserve">  beds, thickness between 150 mm and 300 mm </t>
    </r>
  </si>
  <si>
    <r>
      <t xml:space="preserve"> </t>
    </r>
    <r>
      <rPr>
        <sz val="10.7"/>
        <color indexed="8"/>
        <rFont val="Calibri"/>
        <family val="2"/>
        <scheme val="minor"/>
      </rPr>
      <t xml:space="preserve">12 </t>
    </r>
    <r>
      <rPr>
        <sz val="11"/>
        <rFont val="Calibri"/>
        <family val="2"/>
        <scheme val="minor"/>
      </rPr>
      <t xml:space="preserve"> </t>
    </r>
  </si>
  <si>
    <r>
      <t xml:space="preserve"> </t>
    </r>
    <r>
      <rPr>
        <b/>
        <u/>
        <sz val="10.7"/>
        <color indexed="8"/>
        <rFont val="Calibri"/>
        <family val="2"/>
        <scheme val="minor"/>
      </rPr>
      <t xml:space="preserve">Landscaping </t>
    </r>
    <r>
      <rPr>
        <b/>
        <u/>
        <sz val="11"/>
        <rFont val="Calibri"/>
        <family val="2"/>
        <scheme val="minor"/>
      </rPr>
      <t xml:space="preserve"> </t>
    </r>
  </si>
  <si>
    <r>
      <t xml:space="preserve"> </t>
    </r>
    <r>
      <rPr>
        <sz val="10.7"/>
        <color indexed="8"/>
        <rFont val="Calibri"/>
        <family val="2"/>
        <scheme val="minor"/>
      </rPr>
      <t xml:space="preserve">Turfing for lawns around toilet block; include </t>
    </r>
    <r>
      <rPr>
        <sz val="11"/>
        <rFont val="Calibri"/>
        <family val="2"/>
        <scheme val="minor"/>
      </rPr>
      <t xml:space="preserve">  filling with excavated topsoil and the  preparation of the surfaces </t>
    </r>
  </si>
  <si>
    <r>
      <t xml:space="preserve"> </t>
    </r>
    <r>
      <rPr>
        <b/>
        <sz val="10.7"/>
        <color indexed="8"/>
        <rFont val="Calibri"/>
        <family val="2"/>
        <scheme val="minor"/>
      </rPr>
      <t xml:space="preserve">IN-SITU CONCRETE </t>
    </r>
    <r>
      <rPr>
        <b/>
        <sz val="11"/>
        <rFont val="Calibri"/>
        <family val="2"/>
        <scheme val="minor"/>
      </rPr>
      <t xml:space="preserve"> </t>
    </r>
  </si>
  <si>
    <r>
      <t xml:space="preserve"> </t>
    </r>
    <r>
      <rPr>
        <b/>
        <u/>
        <sz val="10.7"/>
        <color indexed="8"/>
        <rFont val="Calibri"/>
        <family val="2"/>
        <scheme val="minor"/>
      </rPr>
      <t xml:space="preserve">Provision of Concrete </t>
    </r>
    <r>
      <rPr>
        <b/>
        <u/>
        <sz val="11"/>
        <rFont val="Calibri"/>
        <family val="2"/>
        <scheme val="minor"/>
      </rPr>
      <t xml:space="preserve"> </t>
    </r>
  </si>
  <si>
    <r>
      <t xml:space="preserve"> </t>
    </r>
    <r>
      <rPr>
        <b/>
        <sz val="10.7"/>
        <color indexed="8"/>
        <rFont val="Calibri"/>
        <family val="2"/>
        <scheme val="minor"/>
      </rPr>
      <t xml:space="preserve">Ordinary Designed Mix Concrete </t>
    </r>
    <r>
      <rPr>
        <b/>
        <sz val="11"/>
        <rFont val="Calibri"/>
        <family val="2"/>
        <scheme val="minor"/>
      </rPr>
      <t xml:space="preserve"> </t>
    </r>
  </si>
  <si>
    <r>
      <t xml:space="preserve"> </t>
    </r>
    <r>
      <rPr>
        <b/>
        <sz val="10.7"/>
        <color indexed="8"/>
        <rFont val="Calibri"/>
        <family val="2"/>
        <scheme val="minor"/>
      </rPr>
      <t xml:space="preserve">Grade C15 </t>
    </r>
    <r>
      <rPr>
        <b/>
        <sz val="11"/>
        <rFont val="Calibri"/>
        <family val="2"/>
        <scheme val="minor"/>
      </rPr>
      <t xml:space="preserve"> </t>
    </r>
  </si>
  <si>
    <r>
      <rPr>
        <u/>
        <sz val="10.7"/>
        <color indexed="8"/>
        <rFont val="Calibri"/>
        <family val="2"/>
        <scheme val="minor"/>
      </rPr>
      <t>Designed mix, grade C15 concrete, to BS</t>
    </r>
    <r>
      <rPr>
        <u/>
        <sz val="11"/>
        <rFont val="Calibri"/>
        <family val="2"/>
        <scheme val="minor"/>
      </rPr>
      <t xml:space="preserve">5328, with ordinary portland cement to BS 5328, with ordinary portland cement to BS 12, aggregate to BS882, for the following  aggregate sizes      </t>
    </r>
  </si>
  <si>
    <r>
      <t xml:space="preserve"> </t>
    </r>
    <r>
      <rPr>
        <sz val="10.7"/>
        <color indexed="8"/>
        <rFont val="Calibri"/>
        <family val="2"/>
        <scheme val="minor"/>
      </rPr>
      <t xml:space="preserve">3.1 </t>
    </r>
    <r>
      <rPr>
        <sz val="11"/>
        <rFont val="Calibri"/>
        <family val="2"/>
        <scheme val="minor"/>
      </rPr>
      <t xml:space="preserve"> </t>
    </r>
  </si>
  <si>
    <r>
      <t xml:space="preserve"> </t>
    </r>
    <r>
      <rPr>
        <sz val="10.7"/>
        <color indexed="8"/>
        <rFont val="Calibri"/>
        <family val="2"/>
        <scheme val="minor"/>
      </rPr>
      <t xml:space="preserve">20mm aggregate </t>
    </r>
    <r>
      <rPr>
        <sz val="11"/>
        <rFont val="Calibri"/>
        <family val="2"/>
        <scheme val="minor"/>
      </rPr>
      <t xml:space="preserve"> </t>
    </r>
  </si>
  <si>
    <r>
      <t xml:space="preserve"> </t>
    </r>
    <r>
      <rPr>
        <sz val="10.7"/>
        <color indexed="8"/>
        <rFont val="Calibri"/>
        <family val="2"/>
        <scheme val="minor"/>
      </rPr>
      <t xml:space="preserve">1.50 </t>
    </r>
    <r>
      <rPr>
        <sz val="11"/>
        <rFont val="Calibri"/>
        <family val="2"/>
        <scheme val="minor"/>
      </rPr>
      <t xml:space="preserve"> </t>
    </r>
  </si>
  <si>
    <r>
      <t xml:space="preserve"> </t>
    </r>
    <r>
      <rPr>
        <b/>
        <sz val="10.7"/>
        <color indexed="8"/>
        <rFont val="Calibri"/>
        <family val="2"/>
        <scheme val="minor"/>
      </rPr>
      <t xml:space="preserve">Grade C20 </t>
    </r>
    <r>
      <rPr>
        <b/>
        <sz val="11"/>
        <rFont val="Calibri"/>
        <family val="2"/>
        <scheme val="minor"/>
      </rPr>
      <t xml:space="preserve"> </t>
    </r>
  </si>
  <si>
    <r>
      <rPr>
        <u/>
        <sz val="10.7"/>
        <color indexed="8"/>
        <rFont val="Calibri"/>
        <family val="2"/>
        <scheme val="minor"/>
      </rPr>
      <t>Designed mix, grade C20 concrete, to BS</t>
    </r>
    <r>
      <rPr>
        <u/>
        <sz val="11"/>
        <rFont val="Calibri"/>
        <family val="2"/>
        <scheme val="minor"/>
      </rPr>
      <t xml:space="preserve">5328, with ordinary portland cement to BS 12, aggregate to BS882, for the following  aggregate sizes    </t>
    </r>
  </si>
  <si>
    <r>
      <t xml:space="preserve"> </t>
    </r>
    <r>
      <rPr>
        <sz val="10.7"/>
        <color indexed="8"/>
        <rFont val="Calibri"/>
        <family val="2"/>
        <scheme val="minor"/>
      </rPr>
      <t xml:space="preserve">3.2 </t>
    </r>
    <r>
      <rPr>
        <sz val="11"/>
        <rFont val="Calibri"/>
        <family val="2"/>
        <scheme val="minor"/>
      </rPr>
      <t xml:space="preserve"> </t>
    </r>
  </si>
  <si>
    <r>
      <t xml:space="preserve"> </t>
    </r>
    <r>
      <rPr>
        <sz val="10.7"/>
        <color indexed="8"/>
        <rFont val="Calibri"/>
        <family val="2"/>
        <scheme val="minor"/>
      </rPr>
      <t xml:space="preserve">13.00 </t>
    </r>
    <r>
      <rPr>
        <sz val="11"/>
        <rFont val="Calibri"/>
        <family val="2"/>
        <scheme val="minor"/>
      </rPr>
      <t xml:space="preserve"> </t>
    </r>
  </si>
  <si>
    <r>
      <rPr>
        <b/>
        <u/>
        <sz val="10.7"/>
        <color indexed="8"/>
        <rFont val="Calibri"/>
        <family val="2"/>
        <scheme val="minor"/>
      </rPr>
      <t xml:space="preserve">Placing Mass Concrete </t>
    </r>
    <r>
      <rPr>
        <b/>
        <u/>
        <sz val="11"/>
        <rFont val="Calibri"/>
        <family val="2"/>
        <scheme val="minor"/>
      </rPr>
      <t xml:space="preserve"> </t>
    </r>
  </si>
  <si>
    <r>
      <rPr>
        <b/>
        <sz val="10.7"/>
        <color indexed="8"/>
        <rFont val="Calibri"/>
        <family val="2"/>
        <scheme val="minor"/>
      </rPr>
      <t xml:space="preserve">Blinding </t>
    </r>
    <r>
      <rPr>
        <b/>
        <sz val="11"/>
        <rFont val="Calibri"/>
        <family val="2"/>
        <scheme val="minor"/>
      </rPr>
      <t xml:space="preserve"> </t>
    </r>
  </si>
  <si>
    <r>
      <rPr>
        <u/>
        <sz val="10.7"/>
        <color indexed="8"/>
        <rFont val="Calibri"/>
        <family val="2"/>
        <scheme val="minor"/>
      </rPr>
      <t xml:space="preserve">Placing of mass concrete, blinding grade </t>
    </r>
    <r>
      <rPr>
        <u/>
        <sz val="11"/>
        <rFont val="Calibri"/>
        <family val="2"/>
        <scheme val="minor"/>
      </rPr>
      <t xml:space="preserve">C15, of the following thickness  </t>
    </r>
  </si>
  <si>
    <r>
      <t xml:space="preserve"> </t>
    </r>
    <r>
      <rPr>
        <sz val="10.7"/>
        <color indexed="8"/>
        <rFont val="Calibri"/>
        <family val="2"/>
        <scheme val="minor"/>
      </rPr>
      <t xml:space="preserve">3.3 </t>
    </r>
    <r>
      <rPr>
        <sz val="11"/>
        <rFont val="Calibri"/>
        <family val="2"/>
        <scheme val="minor"/>
      </rPr>
      <t xml:space="preserve"> </t>
    </r>
  </si>
  <si>
    <r>
      <t xml:space="preserve"> </t>
    </r>
    <r>
      <rPr>
        <sz val="10.7"/>
        <color indexed="8"/>
        <rFont val="Calibri"/>
        <family val="2"/>
        <scheme val="minor"/>
      </rPr>
      <t xml:space="preserve">Thickness not exceeding 150mm </t>
    </r>
    <r>
      <rPr>
        <sz val="11"/>
        <rFont val="Calibri"/>
        <family val="2"/>
        <scheme val="minor"/>
      </rPr>
      <t xml:space="preserve"> </t>
    </r>
  </si>
  <si>
    <r>
      <rPr>
        <b/>
        <sz val="10.7"/>
        <color indexed="8"/>
        <rFont val="Calibri"/>
        <family val="2"/>
        <scheme val="minor"/>
      </rPr>
      <t xml:space="preserve">Bases, Footings and Ground Slabs </t>
    </r>
    <r>
      <rPr>
        <b/>
        <sz val="11"/>
        <rFont val="Calibri"/>
        <family val="2"/>
        <scheme val="minor"/>
      </rPr>
      <t xml:space="preserve"> </t>
    </r>
  </si>
  <si>
    <r>
      <rPr>
        <u/>
        <sz val="10.7"/>
        <color indexed="8"/>
        <rFont val="Calibri"/>
        <family val="2"/>
        <scheme val="minor"/>
      </rPr>
      <t xml:space="preserve">Placing mass concrete C20 in foundation of </t>
    </r>
    <r>
      <rPr>
        <u/>
        <sz val="11"/>
        <rFont val="Calibri"/>
        <family val="2"/>
        <scheme val="minor"/>
      </rPr>
      <t xml:space="preserve">  the following thickness  </t>
    </r>
  </si>
  <si>
    <r>
      <t xml:space="preserve"> </t>
    </r>
    <r>
      <rPr>
        <sz val="10.7"/>
        <color indexed="8"/>
        <rFont val="Calibri"/>
        <family val="2"/>
        <scheme val="minor"/>
      </rPr>
      <t xml:space="preserve">Thickness 150-300mm </t>
    </r>
    <r>
      <rPr>
        <sz val="11"/>
        <rFont val="Calibri"/>
        <family val="2"/>
        <scheme val="minor"/>
      </rPr>
      <t xml:space="preserve"> </t>
    </r>
  </si>
  <si>
    <r>
      <rPr>
        <b/>
        <u/>
        <sz val="10.7"/>
        <color indexed="8"/>
        <rFont val="Calibri"/>
        <family val="2"/>
        <scheme val="minor"/>
      </rPr>
      <t xml:space="preserve">Placing mass concrete C20, for ground slab </t>
    </r>
    <r>
      <rPr>
        <b/>
        <u/>
        <sz val="11"/>
        <rFont val="Calibri"/>
        <family val="2"/>
        <scheme val="minor"/>
      </rPr>
      <t xml:space="preserve">  and ramp base of the following thickness  </t>
    </r>
  </si>
  <si>
    <r>
      <t xml:space="preserve"> </t>
    </r>
    <r>
      <rPr>
        <sz val="10.7"/>
        <color indexed="8"/>
        <rFont val="Calibri"/>
        <family val="2"/>
        <scheme val="minor"/>
      </rPr>
      <t xml:space="preserve">12.50 </t>
    </r>
    <r>
      <rPr>
        <sz val="11"/>
        <rFont val="Calibri"/>
        <family val="2"/>
        <scheme val="minor"/>
      </rPr>
      <t xml:space="preserve"> </t>
    </r>
  </si>
  <si>
    <r>
      <t xml:space="preserve"> </t>
    </r>
    <r>
      <rPr>
        <b/>
        <u/>
        <sz val="10.7"/>
        <color indexed="8"/>
        <rFont val="Calibri"/>
        <family val="2"/>
        <scheme val="minor"/>
      </rPr>
      <t xml:space="preserve">Placing Reinforced Concrete </t>
    </r>
    <r>
      <rPr>
        <b/>
        <u/>
        <sz val="11"/>
        <rFont val="Calibri"/>
        <family val="2"/>
        <scheme val="minor"/>
      </rPr>
      <t xml:space="preserve"> </t>
    </r>
  </si>
  <si>
    <t xml:space="preserve"> Bases, Under Ground Beams, Footings and  Ground Slabs </t>
  </si>
  <si>
    <r>
      <rPr>
        <u/>
        <sz val="10.7"/>
        <color indexed="8"/>
        <rFont val="Calibri"/>
        <family val="2"/>
        <scheme val="minor"/>
      </rPr>
      <t xml:space="preserve">Placing reinforced concrete C20, for </t>
    </r>
    <r>
      <rPr>
        <u/>
        <sz val="11"/>
        <rFont val="Calibri"/>
        <family val="2"/>
        <scheme val="minor"/>
      </rPr>
      <t xml:space="preserve">  suspended slab of the following thickness  </t>
    </r>
  </si>
  <si>
    <r>
      <t xml:space="preserve"> </t>
    </r>
    <r>
      <rPr>
        <sz val="10.7"/>
        <color indexed="8"/>
        <rFont val="Calibri"/>
        <family val="2"/>
        <scheme val="minor"/>
      </rPr>
      <t xml:space="preserve">3.6 </t>
    </r>
    <r>
      <rPr>
        <sz val="11"/>
        <rFont val="Calibri"/>
        <family val="2"/>
        <scheme val="minor"/>
      </rPr>
      <t xml:space="preserve"> </t>
    </r>
  </si>
  <si>
    <r>
      <t xml:space="preserve">Under Ground Beams/ </t>
    </r>
    <r>
      <rPr>
        <b/>
        <sz val="10.7"/>
        <color indexed="8"/>
        <rFont val="Calibri"/>
        <family val="2"/>
        <scheme val="minor"/>
      </rPr>
      <t xml:space="preserve">Beams </t>
    </r>
  </si>
  <si>
    <r>
      <rPr>
        <u/>
        <sz val="10.7"/>
        <color indexed="8"/>
        <rFont val="Calibri"/>
        <family val="2"/>
        <scheme val="minor"/>
      </rPr>
      <t xml:space="preserve">Placing reinforced concrete, grade C20, for </t>
    </r>
    <r>
      <rPr>
        <u/>
        <sz val="11"/>
        <rFont val="Calibri"/>
        <family val="2"/>
        <scheme val="minor"/>
      </rPr>
      <t xml:space="preserve">  beams of the following cross-sectional area  </t>
    </r>
  </si>
  <si>
    <r>
      <t xml:space="preserve"> </t>
    </r>
    <r>
      <rPr>
        <sz val="10.7"/>
        <color indexed="8"/>
        <rFont val="Calibri"/>
        <family val="2"/>
        <scheme val="minor"/>
      </rPr>
      <t xml:space="preserve">3.7 </t>
    </r>
    <r>
      <rPr>
        <sz val="11"/>
        <rFont val="Calibri"/>
        <family val="2"/>
        <scheme val="minor"/>
      </rPr>
      <t xml:space="preserve"> </t>
    </r>
  </si>
  <si>
    <r>
      <t xml:space="preserve"> </t>
    </r>
    <r>
      <rPr>
        <sz val="10.7"/>
        <color indexed="8"/>
        <rFont val="Calibri"/>
        <family val="2"/>
        <scheme val="minor"/>
      </rPr>
      <t xml:space="preserve">Cross-sectional area 0.03 -0.1 m2 </t>
    </r>
    <r>
      <rPr>
        <sz val="11"/>
        <rFont val="Calibri"/>
        <family val="2"/>
        <scheme val="minor"/>
      </rPr>
      <t xml:space="preserve"> </t>
    </r>
  </si>
  <si>
    <r>
      <t xml:space="preserve"> </t>
    </r>
    <r>
      <rPr>
        <sz val="10.7"/>
        <color indexed="8"/>
        <rFont val="Calibri"/>
        <family val="2"/>
        <scheme val="minor"/>
      </rPr>
      <t xml:space="preserve">3.8 </t>
    </r>
    <r>
      <rPr>
        <sz val="11"/>
        <rFont val="Calibri"/>
        <family val="2"/>
        <scheme val="minor"/>
      </rPr>
      <t xml:space="preserve"> </t>
    </r>
  </si>
  <si>
    <r>
      <t xml:space="preserve"> </t>
    </r>
    <r>
      <rPr>
        <sz val="10.7"/>
        <color indexed="8"/>
        <rFont val="Calibri"/>
        <family val="2"/>
        <scheme val="minor"/>
      </rPr>
      <t xml:space="preserve">Restraining beam at the middle level of pit </t>
    </r>
    <r>
      <rPr>
        <sz val="11"/>
        <rFont val="Calibri"/>
        <family val="2"/>
        <scheme val="minor"/>
      </rPr>
      <t xml:space="preserve">  and all ramps</t>
    </r>
  </si>
  <si>
    <r>
      <t xml:space="preserve"> </t>
    </r>
    <r>
      <rPr>
        <sz val="10.7"/>
        <color indexed="8"/>
        <rFont val="Calibri"/>
        <family val="2"/>
        <scheme val="minor"/>
      </rPr>
      <t xml:space="preserve">m </t>
    </r>
    <r>
      <rPr>
        <sz val="11"/>
        <rFont val="Calibri"/>
        <family val="2"/>
        <scheme val="minor"/>
      </rPr>
      <t xml:space="preserve"> </t>
    </r>
  </si>
  <si>
    <r>
      <t xml:space="preserve"> </t>
    </r>
    <r>
      <rPr>
        <sz val="10.7"/>
        <color indexed="8"/>
        <rFont val="Calibri"/>
        <family val="2"/>
        <scheme val="minor"/>
      </rPr>
      <t xml:space="preserve">90 </t>
    </r>
    <r>
      <rPr>
        <sz val="11"/>
        <rFont val="Calibri"/>
        <family val="2"/>
        <scheme val="minor"/>
      </rPr>
      <t xml:space="preserve"> </t>
    </r>
  </si>
  <si>
    <r>
      <t xml:space="preserve"> </t>
    </r>
    <r>
      <rPr>
        <b/>
        <sz val="10.7"/>
        <color indexed="8"/>
        <rFont val="Calibri"/>
        <family val="2"/>
        <scheme val="minor"/>
      </rPr>
      <t xml:space="preserve">CONCRETE ANCILLARIES </t>
    </r>
    <r>
      <rPr>
        <b/>
        <sz val="11"/>
        <rFont val="Calibri"/>
        <family val="2"/>
        <scheme val="minor"/>
      </rPr>
      <t xml:space="preserve"> </t>
    </r>
  </si>
  <si>
    <r>
      <t xml:space="preserve"> </t>
    </r>
    <r>
      <rPr>
        <sz val="10.7"/>
        <color indexed="8"/>
        <rFont val="Calibri"/>
        <family val="2"/>
        <scheme val="minor"/>
      </rPr>
      <t xml:space="preserve">3.9 </t>
    </r>
    <r>
      <rPr>
        <sz val="11"/>
        <rFont val="Calibri"/>
        <family val="2"/>
        <scheme val="minor"/>
      </rPr>
      <t xml:space="preserve"> </t>
    </r>
  </si>
  <si>
    <r>
      <t xml:space="preserve"> </t>
    </r>
    <r>
      <rPr>
        <sz val="10.7"/>
        <color indexed="8"/>
        <rFont val="Calibri"/>
        <family val="2"/>
        <scheme val="minor"/>
      </rPr>
      <t xml:space="preserve">Formwork for base slabs, rough finish, plane </t>
    </r>
    <r>
      <rPr>
        <sz val="11"/>
        <rFont val="Calibri"/>
        <family val="2"/>
        <scheme val="minor"/>
      </rPr>
      <t xml:space="preserve"> </t>
    </r>
  </si>
  <si>
    <r>
      <t xml:space="preserve"> </t>
    </r>
    <r>
      <rPr>
        <sz val="10.7"/>
        <color indexed="8"/>
        <rFont val="Calibri"/>
        <family val="2"/>
        <scheme val="minor"/>
      </rPr>
      <t>m</t>
    </r>
    <r>
      <rPr>
        <vertAlign val="superscript"/>
        <sz val="10.7"/>
        <color indexed="8"/>
        <rFont val="Calibri"/>
        <family val="2"/>
        <scheme val="minor"/>
      </rPr>
      <t>2</t>
    </r>
    <r>
      <rPr>
        <sz val="10.7"/>
        <color indexed="8"/>
        <rFont val="Calibri"/>
        <family val="2"/>
        <scheme val="minor"/>
      </rPr>
      <t xml:space="preserve"> </t>
    </r>
    <r>
      <rPr>
        <sz val="11"/>
        <rFont val="Calibri"/>
        <family val="2"/>
        <scheme val="minor"/>
      </rPr>
      <t xml:space="preserve"> </t>
    </r>
  </si>
  <si>
    <r>
      <t xml:space="preserve"> </t>
    </r>
    <r>
      <rPr>
        <sz val="10.7"/>
        <color indexed="8"/>
        <rFont val="Calibri"/>
        <family val="2"/>
        <scheme val="minor"/>
      </rPr>
      <t xml:space="preserve">vertical, width 0.2 -0.4m </t>
    </r>
    <r>
      <rPr>
        <sz val="11"/>
        <rFont val="Calibri"/>
        <family val="2"/>
        <scheme val="minor"/>
      </rPr>
      <t xml:space="preserve"> </t>
    </r>
  </si>
  <si>
    <r>
      <t xml:space="preserve"> </t>
    </r>
    <r>
      <rPr>
        <b/>
        <u/>
        <sz val="10.7"/>
        <color indexed="8"/>
        <rFont val="Calibri"/>
        <family val="2"/>
        <scheme val="minor"/>
      </rPr>
      <t xml:space="preserve">Formwork-Fair Finish </t>
    </r>
    <r>
      <rPr>
        <b/>
        <u/>
        <sz val="11"/>
        <rFont val="Calibri"/>
        <family val="2"/>
        <scheme val="minor"/>
      </rPr>
      <t xml:space="preserve"> </t>
    </r>
  </si>
  <si>
    <r>
      <t xml:space="preserve"> </t>
    </r>
    <r>
      <rPr>
        <b/>
        <sz val="10.7"/>
        <color indexed="8"/>
        <rFont val="Calibri"/>
        <family val="2"/>
        <scheme val="minor"/>
      </rPr>
      <t xml:space="preserve">Fair Finish Plane Horizontal </t>
    </r>
    <r>
      <rPr>
        <b/>
        <sz val="11"/>
        <rFont val="Calibri"/>
        <family val="2"/>
        <scheme val="minor"/>
      </rPr>
      <t xml:space="preserve"> </t>
    </r>
  </si>
  <si>
    <r>
      <rPr>
        <u/>
        <sz val="10.7"/>
        <color indexed="8"/>
        <rFont val="Calibri"/>
        <family val="2"/>
        <scheme val="minor"/>
      </rPr>
      <t xml:space="preserve">Plane fair finish horizontal formwork of the </t>
    </r>
    <r>
      <rPr>
        <u/>
        <sz val="11"/>
        <rFont val="Calibri"/>
        <family val="2"/>
        <scheme val="minor"/>
      </rPr>
      <t xml:space="preserve">  following width  </t>
    </r>
  </si>
  <si>
    <r>
      <t xml:space="preserve"> </t>
    </r>
    <r>
      <rPr>
        <sz val="10.7"/>
        <color indexed="8"/>
        <rFont val="Calibri"/>
        <family val="2"/>
        <scheme val="minor"/>
      </rPr>
      <t xml:space="preserve">3.10 </t>
    </r>
    <r>
      <rPr>
        <sz val="11"/>
        <rFont val="Calibri"/>
        <family val="2"/>
        <scheme val="minor"/>
      </rPr>
      <t xml:space="preserve"> </t>
    </r>
  </si>
  <si>
    <r>
      <t xml:space="preserve"> </t>
    </r>
    <r>
      <rPr>
        <sz val="10.7"/>
        <color indexed="8"/>
        <rFont val="Calibri"/>
        <family val="2"/>
        <scheme val="minor"/>
      </rPr>
      <t xml:space="preserve">Width 0.4 -1.22m </t>
    </r>
    <r>
      <rPr>
        <sz val="11"/>
        <rFont val="Calibri"/>
        <family val="2"/>
        <scheme val="minor"/>
      </rPr>
      <t xml:space="preserve"> </t>
    </r>
  </si>
  <si>
    <r>
      <t xml:space="preserve"> </t>
    </r>
    <r>
      <rPr>
        <sz val="10.7"/>
        <color indexed="8"/>
        <rFont val="Calibri"/>
        <family val="2"/>
        <scheme val="minor"/>
      </rPr>
      <t xml:space="preserve">2.00 </t>
    </r>
    <r>
      <rPr>
        <sz val="11"/>
        <rFont val="Calibri"/>
        <family val="2"/>
        <scheme val="minor"/>
      </rPr>
      <t xml:space="preserve"> </t>
    </r>
  </si>
  <si>
    <r>
      <t xml:space="preserve"> </t>
    </r>
    <r>
      <rPr>
        <sz val="10.7"/>
        <color indexed="8"/>
        <rFont val="Calibri"/>
        <family val="2"/>
        <scheme val="minor"/>
      </rPr>
      <t xml:space="preserve">3.11 </t>
    </r>
    <r>
      <rPr>
        <sz val="11"/>
        <rFont val="Calibri"/>
        <family val="2"/>
        <scheme val="minor"/>
      </rPr>
      <t xml:space="preserve"> </t>
    </r>
  </si>
  <si>
    <r>
      <t xml:space="preserve"> </t>
    </r>
    <r>
      <rPr>
        <sz val="10.7"/>
        <color indexed="8"/>
        <rFont val="Calibri"/>
        <family val="2"/>
        <scheme val="minor"/>
      </rPr>
      <t xml:space="preserve">Width exceeding 1.22m </t>
    </r>
    <r>
      <rPr>
        <sz val="11"/>
        <rFont val="Calibri"/>
        <family val="2"/>
        <scheme val="minor"/>
      </rPr>
      <t xml:space="preserve"> </t>
    </r>
  </si>
  <si>
    <r>
      <t xml:space="preserve"> </t>
    </r>
    <r>
      <rPr>
        <sz val="10.7"/>
        <color indexed="8"/>
        <rFont val="Calibri"/>
        <family val="2"/>
        <scheme val="minor"/>
      </rPr>
      <t xml:space="preserve">20.00 </t>
    </r>
    <r>
      <rPr>
        <sz val="11"/>
        <rFont val="Calibri"/>
        <family val="2"/>
        <scheme val="minor"/>
      </rPr>
      <t xml:space="preserve"> </t>
    </r>
  </si>
  <si>
    <r>
      <t xml:space="preserve"> </t>
    </r>
    <r>
      <rPr>
        <b/>
        <sz val="10.7"/>
        <color indexed="8"/>
        <rFont val="Calibri"/>
        <family val="2"/>
        <scheme val="minor"/>
      </rPr>
      <t xml:space="preserve">Fair Finish Plane Vertical </t>
    </r>
    <r>
      <rPr>
        <b/>
        <sz val="11"/>
        <rFont val="Calibri"/>
        <family val="2"/>
        <scheme val="minor"/>
      </rPr>
      <t xml:space="preserve"> </t>
    </r>
  </si>
  <si>
    <r>
      <rPr>
        <u/>
        <sz val="10.7"/>
        <color indexed="8"/>
        <rFont val="Calibri"/>
        <family val="2"/>
        <scheme val="minor"/>
      </rPr>
      <t xml:space="preserve">Plane fair finish vertical formwork of the </t>
    </r>
    <r>
      <rPr>
        <u/>
        <sz val="11"/>
        <rFont val="Calibri"/>
        <family val="2"/>
        <scheme val="minor"/>
      </rPr>
      <t xml:space="preserve">  following width  </t>
    </r>
  </si>
  <si>
    <r>
      <t xml:space="preserve"> </t>
    </r>
    <r>
      <rPr>
        <sz val="10.7"/>
        <color indexed="8"/>
        <rFont val="Calibri"/>
        <family val="2"/>
        <scheme val="minor"/>
      </rPr>
      <t xml:space="preserve">3.12 </t>
    </r>
    <r>
      <rPr>
        <sz val="11"/>
        <rFont val="Calibri"/>
        <family val="2"/>
        <scheme val="minor"/>
      </rPr>
      <t xml:space="preserve"> </t>
    </r>
  </si>
  <si>
    <r>
      <t xml:space="preserve"> </t>
    </r>
    <r>
      <rPr>
        <sz val="10.7"/>
        <color indexed="8"/>
        <rFont val="Calibri"/>
        <family val="2"/>
        <scheme val="minor"/>
      </rPr>
      <t xml:space="preserve">Formwork for Ring Beam, fair finish, height </t>
    </r>
    <r>
      <rPr>
        <sz val="11"/>
        <rFont val="Calibri"/>
        <family val="2"/>
        <scheme val="minor"/>
      </rPr>
      <t xml:space="preserve"> </t>
    </r>
  </si>
  <si>
    <r>
      <t xml:space="preserve"> </t>
    </r>
    <r>
      <rPr>
        <sz val="10.7"/>
        <color indexed="8"/>
        <rFont val="Calibri"/>
        <family val="2"/>
        <scheme val="minor"/>
      </rPr>
      <t xml:space="preserve">41 </t>
    </r>
    <r>
      <rPr>
        <sz val="11"/>
        <rFont val="Calibri"/>
        <family val="2"/>
        <scheme val="minor"/>
      </rPr>
      <t xml:space="preserve"> </t>
    </r>
  </si>
  <si>
    <r>
      <t xml:space="preserve"> </t>
    </r>
    <r>
      <rPr>
        <sz val="10.7"/>
        <color indexed="8"/>
        <rFont val="Calibri"/>
        <family val="2"/>
        <scheme val="minor"/>
      </rPr>
      <t xml:space="preserve">0.2m </t>
    </r>
    <r>
      <rPr>
        <sz val="11"/>
        <rFont val="Calibri"/>
        <family val="2"/>
        <scheme val="minor"/>
      </rPr>
      <t xml:space="preserve"> </t>
    </r>
  </si>
  <si>
    <r>
      <t xml:space="preserve"> </t>
    </r>
    <r>
      <rPr>
        <b/>
        <u/>
        <sz val="10.7"/>
        <color indexed="8"/>
        <rFont val="Calibri"/>
        <family val="2"/>
        <scheme val="minor"/>
      </rPr>
      <t xml:space="preserve">Reinforcement </t>
    </r>
    <r>
      <rPr>
        <b/>
        <u/>
        <sz val="11"/>
        <rFont val="Calibri"/>
        <family val="2"/>
        <scheme val="minor"/>
      </rPr>
      <t xml:space="preserve"> </t>
    </r>
  </si>
  <si>
    <r>
      <t xml:space="preserve"> </t>
    </r>
    <r>
      <rPr>
        <b/>
        <u/>
        <sz val="10.7"/>
        <color indexed="8"/>
        <rFont val="Calibri"/>
        <family val="2"/>
        <scheme val="minor"/>
      </rPr>
      <t xml:space="preserve">Deformed High Yield Steel </t>
    </r>
    <r>
      <rPr>
        <b/>
        <u/>
        <sz val="11"/>
        <rFont val="Calibri"/>
        <family val="2"/>
        <scheme val="minor"/>
      </rPr>
      <t xml:space="preserve"> </t>
    </r>
  </si>
  <si>
    <r>
      <t xml:space="preserve"> </t>
    </r>
    <r>
      <rPr>
        <u/>
        <sz val="10.7"/>
        <color indexed="8"/>
        <rFont val="Calibri"/>
        <family val="2"/>
        <scheme val="minor"/>
      </rPr>
      <t xml:space="preserve">High yield ribbed bars to BS 4449 and of the following sizes </t>
    </r>
    <r>
      <rPr>
        <u/>
        <sz val="11"/>
        <rFont val="Calibri"/>
        <family val="2"/>
        <scheme val="minor"/>
      </rPr>
      <t xml:space="preserve"> </t>
    </r>
  </si>
  <si>
    <r>
      <t xml:space="preserve"> </t>
    </r>
    <r>
      <rPr>
        <sz val="10.7"/>
        <color indexed="8"/>
        <rFont val="Calibri"/>
        <family val="2"/>
        <scheme val="minor"/>
      </rPr>
      <t xml:space="preserve">3.13 </t>
    </r>
    <r>
      <rPr>
        <sz val="11"/>
        <rFont val="Calibri"/>
        <family val="2"/>
        <scheme val="minor"/>
      </rPr>
      <t xml:space="preserve"> </t>
    </r>
  </si>
  <si>
    <r>
      <t xml:space="preserve"> </t>
    </r>
    <r>
      <rPr>
        <sz val="10.7"/>
        <color indexed="8"/>
        <rFont val="Calibri"/>
        <family val="2"/>
        <scheme val="minor"/>
      </rPr>
      <t xml:space="preserve">Nominal size, 6-16mm </t>
    </r>
    <r>
      <rPr>
        <sz val="11"/>
        <rFont val="Calibri"/>
        <family val="2"/>
        <scheme val="minor"/>
      </rPr>
      <t xml:space="preserve"> </t>
    </r>
  </si>
  <si>
    <r>
      <t xml:space="preserve"> </t>
    </r>
    <r>
      <rPr>
        <sz val="10.7"/>
        <color indexed="8"/>
        <rFont val="Calibri"/>
        <family val="2"/>
        <scheme val="minor"/>
      </rPr>
      <t xml:space="preserve">t </t>
    </r>
    <r>
      <rPr>
        <sz val="11"/>
        <rFont val="Calibri"/>
        <family val="2"/>
        <scheme val="minor"/>
      </rPr>
      <t xml:space="preserve"> </t>
    </r>
  </si>
  <si>
    <r>
      <t xml:space="preserve"> </t>
    </r>
    <r>
      <rPr>
        <b/>
        <u/>
        <sz val="10.7"/>
        <color indexed="8"/>
        <rFont val="Calibri"/>
        <family val="2"/>
        <scheme val="minor"/>
      </rPr>
      <t xml:space="preserve">Steel Fabric </t>
    </r>
    <r>
      <rPr>
        <b/>
        <u/>
        <sz val="11"/>
        <rFont val="Calibri"/>
        <family val="2"/>
        <scheme val="minor"/>
      </rPr>
      <t xml:space="preserve"> </t>
    </r>
  </si>
  <si>
    <r>
      <t xml:space="preserve"> </t>
    </r>
    <r>
      <rPr>
        <u/>
        <sz val="10.7"/>
        <color indexed="8"/>
        <rFont val="Calibri"/>
        <family val="2"/>
        <scheme val="minor"/>
      </rPr>
      <t xml:space="preserve">Steel fabric reinforcement to BS4483, fabric </t>
    </r>
    <r>
      <rPr>
        <u/>
        <sz val="11"/>
        <rFont val="Calibri"/>
        <family val="2"/>
        <scheme val="minor"/>
      </rPr>
      <t xml:space="preserve">  reference A142, in concrete floor slab with minimum 200mm end side laps, and of the following mass  </t>
    </r>
  </si>
  <si>
    <r>
      <t xml:space="preserve"> </t>
    </r>
    <r>
      <rPr>
        <sz val="10.7"/>
        <color indexed="8"/>
        <rFont val="Calibri"/>
        <family val="2"/>
        <scheme val="minor"/>
      </rPr>
      <t xml:space="preserve">3.14 </t>
    </r>
    <r>
      <rPr>
        <sz val="11"/>
        <rFont val="Calibri"/>
        <family val="2"/>
        <scheme val="minor"/>
      </rPr>
      <t xml:space="preserve"> </t>
    </r>
  </si>
  <si>
    <r>
      <t xml:space="preserve"> </t>
    </r>
    <r>
      <rPr>
        <sz val="10.7"/>
        <color indexed="8"/>
        <rFont val="Calibri"/>
        <family val="2"/>
        <scheme val="minor"/>
      </rPr>
      <t xml:space="preserve">Nominal mass 2-3 kg/m² </t>
    </r>
    <r>
      <rPr>
        <sz val="11"/>
        <rFont val="Calibri"/>
        <family val="2"/>
        <scheme val="minor"/>
      </rPr>
      <t xml:space="preserve"> </t>
    </r>
  </si>
  <si>
    <r>
      <t xml:space="preserve"> </t>
    </r>
    <r>
      <rPr>
        <sz val="10.7"/>
        <color indexed="8"/>
        <rFont val="Calibri"/>
        <family val="2"/>
        <scheme val="minor"/>
      </rPr>
      <t xml:space="preserve">80.00 </t>
    </r>
    <r>
      <rPr>
        <sz val="11"/>
        <rFont val="Calibri"/>
        <family val="2"/>
        <scheme val="minor"/>
      </rPr>
      <t xml:space="preserve"> </t>
    </r>
  </si>
  <si>
    <r>
      <t xml:space="preserve"> </t>
    </r>
    <r>
      <rPr>
        <b/>
        <u/>
        <sz val="10.7"/>
        <color indexed="8"/>
        <rFont val="Calibri"/>
        <family val="2"/>
        <scheme val="minor"/>
      </rPr>
      <t xml:space="preserve">Concrete Accessories </t>
    </r>
    <r>
      <rPr>
        <b/>
        <u/>
        <sz val="11"/>
        <rFont val="Calibri"/>
        <family val="2"/>
        <scheme val="minor"/>
      </rPr>
      <t xml:space="preserve"> </t>
    </r>
  </si>
  <si>
    <r>
      <t xml:space="preserve"> </t>
    </r>
    <r>
      <rPr>
        <b/>
        <sz val="10.7"/>
        <color indexed="8"/>
        <rFont val="Calibri"/>
        <family val="2"/>
        <scheme val="minor"/>
      </rPr>
      <t xml:space="preserve">Finishing of top surfaces </t>
    </r>
    <r>
      <rPr>
        <b/>
        <sz val="11"/>
        <rFont val="Calibri"/>
        <family val="2"/>
        <scheme val="minor"/>
      </rPr>
      <t xml:space="preserve"> </t>
    </r>
  </si>
  <si>
    <r>
      <t xml:space="preserve"> </t>
    </r>
    <r>
      <rPr>
        <u/>
        <sz val="10.7"/>
        <color indexed="8"/>
        <rFont val="Calibri"/>
        <family val="2"/>
        <scheme val="minor"/>
      </rPr>
      <t xml:space="preserve">Finishing of top surfaces by the following </t>
    </r>
    <r>
      <rPr>
        <u/>
        <sz val="11"/>
        <rFont val="Calibri"/>
        <family val="2"/>
        <scheme val="minor"/>
      </rPr>
      <t xml:space="preserve"> methods  </t>
    </r>
  </si>
  <si>
    <r>
      <t xml:space="preserve"> </t>
    </r>
    <r>
      <rPr>
        <sz val="10.7"/>
        <color indexed="8"/>
        <rFont val="Calibri"/>
        <family val="2"/>
        <scheme val="minor"/>
      </rPr>
      <t xml:space="preserve">3.15 </t>
    </r>
    <r>
      <rPr>
        <sz val="11"/>
        <rFont val="Calibri"/>
        <family val="2"/>
        <scheme val="minor"/>
      </rPr>
      <t xml:space="preserve"> </t>
    </r>
  </si>
  <si>
    <r>
      <t xml:space="preserve"> </t>
    </r>
    <r>
      <rPr>
        <sz val="10.7"/>
        <color indexed="8"/>
        <rFont val="Calibri"/>
        <family val="2"/>
        <scheme val="minor"/>
      </rPr>
      <t xml:space="preserve">Class U3 steel trowel finish </t>
    </r>
    <r>
      <rPr>
        <sz val="11"/>
        <rFont val="Calibri"/>
        <family val="2"/>
        <scheme val="minor"/>
      </rPr>
      <t xml:space="preserve"> </t>
    </r>
  </si>
  <si>
    <r>
      <t xml:space="preserve"> </t>
    </r>
    <r>
      <rPr>
        <sz val="10.7"/>
        <color indexed="8"/>
        <rFont val="Calibri"/>
        <family val="2"/>
        <scheme val="minor"/>
      </rPr>
      <t xml:space="preserve">105.50 </t>
    </r>
    <r>
      <rPr>
        <sz val="11"/>
        <rFont val="Calibri"/>
        <family val="2"/>
        <scheme val="minor"/>
      </rPr>
      <t xml:space="preserve"> </t>
    </r>
  </si>
  <si>
    <r>
      <t xml:space="preserve"> </t>
    </r>
    <r>
      <rPr>
        <sz val="10.7"/>
        <color indexed="8"/>
        <rFont val="Calibri"/>
        <family val="2"/>
        <scheme val="minor"/>
      </rPr>
      <t xml:space="preserve">3.16 </t>
    </r>
    <r>
      <rPr>
        <sz val="11"/>
        <rFont val="Calibri"/>
        <family val="2"/>
        <scheme val="minor"/>
      </rPr>
      <t xml:space="preserve"> </t>
    </r>
  </si>
  <si>
    <r>
      <t>P</t>
    </r>
    <r>
      <rPr>
        <sz val="10.7"/>
        <color indexed="8"/>
        <rFont val="Calibri"/>
        <family val="2"/>
        <scheme val="minor"/>
      </rPr>
      <t xml:space="preserve">ipes of various diameters not exceeding </t>
    </r>
    <r>
      <rPr>
        <sz val="11"/>
        <rFont val="Calibri"/>
        <family val="2"/>
        <scheme val="minor"/>
      </rPr>
      <t xml:space="preserve">  300mm, trough walls (supply of pipes elsewhere)  </t>
    </r>
  </si>
  <si>
    <r>
      <t xml:space="preserve"> </t>
    </r>
    <r>
      <rPr>
        <sz val="10.7"/>
        <color indexed="8"/>
        <rFont val="Calibri"/>
        <family val="2"/>
        <scheme val="minor"/>
      </rPr>
      <t xml:space="preserve">4 </t>
    </r>
    <r>
      <rPr>
        <sz val="11"/>
        <rFont val="Calibri"/>
        <family val="2"/>
        <scheme val="minor"/>
      </rPr>
      <t xml:space="preserve"> </t>
    </r>
  </si>
  <si>
    <r>
      <t xml:space="preserve"> </t>
    </r>
    <r>
      <rPr>
        <b/>
        <sz val="10.7"/>
        <color indexed="8"/>
        <rFont val="Calibri"/>
        <family val="2"/>
        <scheme val="minor"/>
      </rPr>
      <t xml:space="preserve">BRICKWORK, BLOCKWORK AND MASONRY </t>
    </r>
    <r>
      <rPr>
        <b/>
        <sz val="11"/>
        <rFont val="Calibri"/>
        <family val="2"/>
        <scheme val="minor"/>
      </rPr>
      <t xml:space="preserve"> </t>
    </r>
  </si>
  <si>
    <r>
      <t xml:space="preserve"> </t>
    </r>
    <r>
      <rPr>
        <b/>
        <u/>
        <sz val="10.7"/>
        <color indexed="8"/>
        <rFont val="Calibri"/>
        <family val="2"/>
        <scheme val="minor"/>
      </rPr>
      <t xml:space="preserve">Burnt Clay Brickwork </t>
    </r>
    <r>
      <rPr>
        <b/>
        <u/>
        <sz val="11"/>
        <rFont val="Calibri"/>
        <family val="2"/>
        <scheme val="minor"/>
      </rPr>
      <t xml:space="preserve"> </t>
    </r>
  </si>
  <si>
    <r>
      <t xml:space="preserve"> </t>
    </r>
    <r>
      <rPr>
        <u/>
        <sz val="10.7"/>
        <color indexed="8"/>
        <rFont val="Calibri"/>
        <family val="2"/>
        <scheme val="minor"/>
      </rPr>
      <t xml:space="preserve">Solid burnt clay brickwork to BS 3921, jointed </t>
    </r>
    <r>
      <rPr>
        <u/>
        <sz val="11"/>
        <rFont val="Calibri"/>
        <family val="2"/>
        <scheme val="minor"/>
      </rPr>
      <t xml:space="preserve"> with ordinary 1:4 cement mortar, hoop irons every three courses, and of the following   thicknesses  </t>
    </r>
  </si>
  <si>
    <r>
      <t xml:space="preserve"> </t>
    </r>
    <r>
      <rPr>
        <sz val="10.7"/>
        <color indexed="8"/>
        <rFont val="Calibri"/>
        <family val="2"/>
        <scheme val="minor"/>
      </rPr>
      <t xml:space="preserve">4.1 </t>
    </r>
    <r>
      <rPr>
        <sz val="11"/>
        <rFont val="Calibri"/>
        <family val="2"/>
        <scheme val="minor"/>
      </rPr>
      <t xml:space="preserve"> </t>
    </r>
  </si>
  <si>
    <r>
      <t xml:space="preserve"> </t>
    </r>
    <r>
      <rPr>
        <sz val="10.7"/>
        <color indexed="8"/>
        <rFont val="Calibri"/>
        <family val="2"/>
        <scheme val="minor"/>
      </rPr>
      <t xml:space="preserve">134.50 </t>
    </r>
    <r>
      <rPr>
        <sz val="11"/>
        <rFont val="Calibri"/>
        <family val="2"/>
        <scheme val="minor"/>
      </rPr>
      <t xml:space="preserve"> </t>
    </r>
  </si>
  <si>
    <r>
      <t xml:space="preserve"> </t>
    </r>
    <r>
      <rPr>
        <u/>
        <sz val="10.7"/>
        <color indexed="8"/>
        <rFont val="Calibri"/>
        <family val="2"/>
        <scheme val="minor"/>
      </rPr>
      <t xml:space="preserve">Solid burnt clay brickwork to BS 3921, jointed </t>
    </r>
    <r>
      <rPr>
        <u/>
        <sz val="11"/>
        <rFont val="Calibri"/>
        <family val="2"/>
        <scheme val="minor"/>
      </rPr>
      <t xml:space="preserve">  with ordinary 1:4 cement mortar, hoop irons  every three courses, and of the following  thicknesses  </t>
    </r>
  </si>
  <si>
    <r>
      <t xml:space="preserve"> </t>
    </r>
    <r>
      <rPr>
        <sz val="10.7"/>
        <color indexed="8"/>
        <rFont val="Calibri"/>
        <family val="2"/>
        <scheme val="minor"/>
      </rPr>
      <t xml:space="preserve">4.2 </t>
    </r>
    <r>
      <rPr>
        <sz val="11"/>
        <rFont val="Calibri"/>
        <family val="2"/>
        <scheme val="minor"/>
      </rPr>
      <t xml:space="preserve"> </t>
    </r>
  </si>
  <si>
    <r>
      <t xml:space="preserve"> </t>
    </r>
    <r>
      <rPr>
        <sz val="10.7"/>
        <color indexed="8"/>
        <rFont val="Calibri"/>
        <family val="2"/>
        <scheme val="minor"/>
      </rPr>
      <t xml:space="preserve">150 mm thick </t>
    </r>
    <r>
      <rPr>
        <sz val="11"/>
        <rFont val="Calibri"/>
        <family val="2"/>
        <scheme val="minor"/>
      </rPr>
      <t xml:space="preserve"> </t>
    </r>
  </si>
  <si>
    <r>
      <t xml:space="preserve"> </t>
    </r>
    <r>
      <rPr>
        <sz val="10.7"/>
        <color indexed="8"/>
        <rFont val="Calibri"/>
        <family val="2"/>
        <scheme val="minor"/>
      </rPr>
      <t xml:space="preserve">78.50 </t>
    </r>
    <r>
      <rPr>
        <sz val="11"/>
        <rFont val="Calibri"/>
        <family val="2"/>
        <scheme val="minor"/>
      </rPr>
      <t xml:space="preserve"> </t>
    </r>
  </si>
  <si>
    <r>
      <t xml:space="preserve"> </t>
    </r>
    <r>
      <rPr>
        <u/>
        <sz val="10.7"/>
        <color indexed="8"/>
        <rFont val="Calibri"/>
        <family val="2"/>
        <scheme val="minor"/>
      </rPr>
      <t xml:space="preserve">Burnt clay pompei grill brickwork vents, </t>
    </r>
    <r>
      <rPr>
        <u/>
        <sz val="11"/>
        <rFont val="Calibri"/>
        <family val="2"/>
        <scheme val="minor"/>
      </rPr>
      <t xml:space="preserve">  jointed with ordinary 1:4 cement mortar,   hoop irons every three courses, as detailed in  ﻿the drawings of the following sizes   
</t>
    </r>
  </si>
  <si>
    <r>
      <t xml:space="preserve"> </t>
    </r>
    <r>
      <rPr>
        <sz val="10.7"/>
        <color indexed="8"/>
        <rFont val="Calibri"/>
        <family val="2"/>
        <scheme val="minor"/>
      </rPr>
      <t xml:space="preserve">4.3 </t>
    </r>
    <r>
      <rPr>
        <sz val="11"/>
        <rFont val="Calibri"/>
        <family val="2"/>
        <scheme val="minor"/>
      </rPr>
      <t xml:space="preserve"> </t>
    </r>
  </si>
  <si>
    <r>
      <t xml:space="preserve"> </t>
    </r>
    <r>
      <rPr>
        <sz val="10.7"/>
        <color indexed="8"/>
        <rFont val="Calibri"/>
        <family val="2"/>
        <scheme val="minor"/>
      </rPr>
      <t xml:space="preserve">100 mm thick </t>
    </r>
    <r>
      <rPr>
        <sz val="11"/>
        <rFont val="Calibri"/>
        <family val="2"/>
        <scheme val="minor"/>
      </rPr>
      <t xml:space="preserve"> </t>
    </r>
  </si>
  <si>
    <r>
      <t xml:space="preserve"> </t>
    </r>
    <r>
      <rPr>
        <sz val="10.7"/>
        <color indexed="8"/>
        <rFont val="Calibri"/>
        <family val="2"/>
        <scheme val="minor"/>
      </rPr>
      <t xml:space="preserve">9.00 </t>
    </r>
    <r>
      <rPr>
        <sz val="11"/>
        <rFont val="Calibri"/>
        <family val="2"/>
        <scheme val="minor"/>
      </rPr>
      <t xml:space="preserve"> </t>
    </r>
  </si>
  <si>
    <r>
      <t xml:space="preserve"> </t>
    </r>
    <r>
      <rPr>
        <u/>
        <sz val="10.7"/>
        <color indexed="8"/>
        <rFont val="Calibri"/>
        <family val="2"/>
        <scheme val="minor"/>
      </rPr>
      <t xml:space="preserve">Damp proof course of bitumen impregnated </t>
    </r>
    <r>
      <rPr>
        <u/>
        <sz val="11"/>
        <rFont val="Calibri"/>
        <family val="2"/>
        <scheme val="minor"/>
      </rPr>
      <t xml:space="preserve">  fabric to BS 6398 for the following wall   thickness  </t>
    </r>
  </si>
  <si>
    <r>
      <t xml:space="preserve"> </t>
    </r>
    <r>
      <rPr>
        <sz val="10.7"/>
        <color indexed="8"/>
        <rFont val="Calibri"/>
        <family val="2"/>
        <scheme val="minor"/>
      </rPr>
      <t xml:space="preserve">4.4 </t>
    </r>
    <r>
      <rPr>
        <sz val="11"/>
        <rFont val="Calibri"/>
        <family val="2"/>
        <scheme val="minor"/>
      </rPr>
      <t xml:space="preserve"> </t>
    </r>
  </si>
  <si>
    <r>
      <t xml:space="preserve"> </t>
    </r>
    <r>
      <rPr>
        <sz val="10.7"/>
        <color indexed="8"/>
        <rFont val="Calibri"/>
        <family val="2"/>
        <scheme val="minor"/>
      </rPr>
      <t xml:space="preserve">62.00 </t>
    </r>
    <r>
      <rPr>
        <sz val="11"/>
        <rFont val="Calibri"/>
        <family val="2"/>
        <scheme val="minor"/>
      </rPr>
      <t xml:space="preserve"> </t>
    </r>
  </si>
  <si>
    <r>
      <t xml:space="preserve"> </t>
    </r>
    <r>
      <rPr>
        <b/>
        <sz val="10.7"/>
        <color indexed="8"/>
        <rFont val="Calibri"/>
        <family val="2"/>
        <scheme val="minor"/>
      </rPr>
      <t xml:space="preserve">FINISHES HAND WASHING STATION AND </t>
    </r>
    <r>
      <rPr>
        <b/>
        <sz val="11"/>
        <rFont val="Calibri"/>
        <family val="2"/>
        <scheme val="minor"/>
      </rPr>
      <t xml:space="preserve"> DOORS  </t>
    </r>
  </si>
  <si>
    <r>
      <t xml:space="preserve"> </t>
    </r>
    <r>
      <rPr>
        <b/>
        <sz val="10.7"/>
        <color indexed="8"/>
        <rFont val="Calibri"/>
        <family val="2"/>
        <scheme val="minor"/>
      </rPr>
      <t xml:space="preserve">Wall Finishes </t>
    </r>
    <r>
      <rPr>
        <b/>
        <sz val="11"/>
        <rFont val="Calibri"/>
        <family val="2"/>
        <scheme val="minor"/>
      </rPr>
      <t xml:space="preserve"> </t>
    </r>
  </si>
  <si>
    <r>
      <rPr>
        <b/>
        <u/>
        <sz val="10.7"/>
        <color indexed="8"/>
        <rFont val="Calibri"/>
        <family val="2"/>
        <scheme val="minor"/>
      </rPr>
      <t xml:space="preserve">Internal cement lime and sand (1:1:4) wall </t>
    </r>
    <r>
      <rPr>
        <b/>
        <u/>
        <sz val="11"/>
        <rFont val="Calibri"/>
        <family val="2"/>
        <scheme val="minor"/>
      </rPr>
      <t xml:space="preserve">plaster in 2-coats:  </t>
    </r>
  </si>
  <si>
    <r>
      <t xml:space="preserve">Two coats external cement render (1:3)  to </t>
    </r>
    <r>
      <rPr>
        <sz val="10.7"/>
        <color indexed="8"/>
        <rFont val="Calibri"/>
        <family val="2"/>
        <scheme val="minor"/>
      </rPr>
      <t xml:space="preserve"> external walls of pit  finished with wood float.</t>
    </r>
    <r>
      <rPr>
        <sz val="11"/>
        <rFont val="Calibri"/>
        <family val="2"/>
        <scheme val="minor"/>
      </rPr>
      <t xml:space="preserve"> </t>
    </r>
  </si>
  <si>
    <r>
      <t xml:space="preserve"> </t>
    </r>
    <r>
      <rPr>
        <sz val="10.7"/>
        <color indexed="8"/>
        <rFont val="Calibri"/>
        <family val="2"/>
        <scheme val="minor"/>
      </rPr>
      <t xml:space="preserve">sq.m </t>
    </r>
    <r>
      <rPr>
        <sz val="11"/>
        <rFont val="Calibri"/>
        <family val="2"/>
        <scheme val="minor"/>
      </rPr>
      <t xml:space="preserve"> </t>
    </r>
  </si>
  <si>
    <t>5.1.1</t>
  </si>
  <si>
    <r>
      <t xml:space="preserve">Two coats Black Bitumastic paint on the  </t>
    </r>
    <r>
      <rPr>
        <sz val="10.7"/>
        <color indexed="8"/>
        <rFont val="Calibri"/>
        <family val="2"/>
        <scheme val="minor"/>
      </rPr>
      <t xml:space="preserve"> external walls of pit  finished with wood float.</t>
    </r>
    <r>
      <rPr>
        <sz val="11"/>
        <rFont val="Calibri"/>
        <family val="2"/>
        <scheme val="minor"/>
      </rPr>
      <t xml:space="preserve"> </t>
    </r>
  </si>
  <si>
    <r>
      <rPr>
        <sz val="10.7"/>
        <color indexed="8"/>
        <rFont val="Calibri"/>
        <family val="2"/>
        <scheme val="minor"/>
      </rPr>
      <t xml:space="preserve">15mm thick to plinthwalls C/S mortar 1:3 </t>
    </r>
    <r>
      <rPr>
        <sz val="11"/>
        <rFont val="Calibri"/>
        <family val="2"/>
        <scheme val="minor"/>
      </rPr>
      <t xml:space="preserve">rendering applied externally av 0.5 deep  </t>
    </r>
  </si>
  <si>
    <r>
      <t xml:space="preserve"> </t>
    </r>
    <r>
      <rPr>
        <b/>
        <sz val="10.7"/>
        <color indexed="8"/>
        <rFont val="Calibri"/>
        <family val="2"/>
        <scheme val="minor"/>
      </rPr>
      <t xml:space="preserve">External Walls </t>
    </r>
    <r>
      <rPr>
        <b/>
        <sz val="11"/>
        <rFont val="Calibri"/>
        <family val="2"/>
        <scheme val="minor"/>
      </rPr>
      <t xml:space="preserve"> </t>
    </r>
  </si>
  <si>
    <r>
      <t xml:space="preserve"> </t>
    </r>
    <r>
      <rPr>
        <sz val="10.7"/>
        <color indexed="8"/>
        <rFont val="Calibri"/>
        <family val="2"/>
        <scheme val="minor"/>
      </rPr>
      <t xml:space="preserve">5.3 </t>
    </r>
    <r>
      <rPr>
        <sz val="11"/>
        <rFont val="Calibri"/>
        <family val="2"/>
        <scheme val="minor"/>
      </rPr>
      <t xml:space="preserve"> </t>
    </r>
  </si>
  <si>
    <r>
      <rPr>
        <sz val="10.7"/>
        <color indexed="8"/>
        <rFont val="Calibri"/>
        <family val="2"/>
        <scheme val="minor"/>
      </rPr>
      <t xml:space="preserve">Prepare, prime and apply one under coat and </t>
    </r>
    <r>
      <rPr>
        <sz val="11"/>
        <rFont val="Calibri"/>
        <family val="2"/>
        <scheme val="minor"/>
      </rPr>
      <t xml:space="preserve">three coats of first grade emulsion paint.  </t>
    </r>
  </si>
  <si>
    <r>
      <t xml:space="preserve"> </t>
    </r>
    <r>
      <rPr>
        <sz val="10.7"/>
        <color indexed="8"/>
        <rFont val="Calibri"/>
        <family val="2"/>
        <scheme val="minor"/>
      </rPr>
      <t xml:space="preserve">57 </t>
    </r>
    <r>
      <rPr>
        <sz val="11"/>
        <rFont val="Calibri"/>
        <family val="2"/>
        <scheme val="minor"/>
      </rPr>
      <t xml:space="preserve"> </t>
    </r>
  </si>
  <si>
    <r>
      <t xml:space="preserve"> </t>
    </r>
    <r>
      <rPr>
        <b/>
        <u/>
        <sz val="10.7"/>
        <color indexed="8"/>
        <rFont val="Calibri"/>
        <family val="2"/>
        <scheme val="minor"/>
      </rPr>
      <t xml:space="preserve">Internal Wall Finishes </t>
    </r>
    <r>
      <rPr>
        <b/>
        <u/>
        <sz val="11"/>
        <rFont val="Calibri"/>
        <family val="2"/>
        <scheme val="minor"/>
      </rPr>
      <t xml:space="preserve"> </t>
    </r>
  </si>
  <si>
    <r>
      <t xml:space="preserve"> </t>
    </r>
    <r>
      <rPr>
        <sz val="10.7"/>
        <color indexed="8"/>
        <rFont val="Calibri"/>
        <family val="2"/>
        <scheme val="minor"/>
      </rPr>
      <t xml:space="preserve">Pit plastered on internal face in cement sand </t>
    </r>
    <r>
      <rPr>
        <sz val="11"/>
        <rFont val="Calibri"/>
        <family val="2"/>
        <scheme val="minor"/>
      </rPr>
      <t xml:space="preserve">  1:3 mortar  150mm thick brickwalling for screen wall plastered internally in 20mm thick c/s 1:3 mortar</t>
    </r>
  </si>
  <si>
    <r>
      <t xml:space="preserve"> </t>
    </r>
    <r>
      <rPr>
        <b/>
        <u/>
        <sz val="10.7"/>
        <color indexed="8"/>
        <rFont val="Calibri"/>
        <family val="2"/>
        <scheme val="minor"/>
      </rPr>
      <t xml:space="preserve">PAINTING </t>
    </r>
    <r>
      <rPr>
        <b/>
        <u/>
        <sz val="11"/>
        <rFont val="Calibri"/>
        <family val="2"/>
        <scheme val="minor"/>
      </rPr>
      <t xml:space="preserve"> </t>
    </r>
  </si>
  <si>
    <r>
      <t xml:space="preserve"> </t>
    </r>
    <r>
      <rPr>
        <b/>
        <u/>
        <sz val="10.7"/>
        <color indexed="8"/>
        <rFont val="Calibri"/>
        <family val="2"/>
        <scheme val="minor"/>
      </rPr>
      <t xml:space="preserve">High Gloss </t>
    </r>
    <r>
      <rPr>
        <b/>
        <u/>
        <sz val="11"/>
        <rFont val="Calibri"/>
        <family val="2"/>
        <scheme val="minor"/>
      </rPr>
      <t xml:space="preserve"> </t>
    </r>
  </si>
  <si>
    <r>
      <t xml:space="preserve"> </t>
    </r>
    <r>
      <rPr>
        <b/>
        <sz val="10.7"/>
        <color indexed="8"/>
        <rFont val="Calibri"/>
        <family val="2"/>
        <scheme val="minor"/>
      </rPr>
      <t xml:space="preserve">Timber Surfaces </t>
    </r>
    <r>
      <rPr>
        <b/>
        <sz val="11"/>
        <rFont val="Calibri"/>
        <family val="2"/>
        <scheme val="minor"/>
      </rPr>
      <t xml:space="preserve"> </t>
    </r>
  </si>
  <si>
    <r>
      <rPr>
        <u/>
        <sz val="10.7"/>
        <color indexed="8"/>
        <rFont val="Calibri"/>
        <family val="2"/>
        <scheme val="minor"/>
      </rPr>
      <t>External quality weather guard paint, two</t>
    </r>
    <r>
      <rPr>
        <u/>
        <sz val="11"/>
        <rFont val="Calibri"/>
        <family val="2"/>
        <scheme val="minor"/>
      </rPr>
      <t xml:space="preserve"> coats, to the following timber surfaces;  include surface preparation and undercoat as  specified    </t>
    </r>
  </si>
  <si>
    <r>
      <t xml:space="preserve"> </t>
    </r>
    <r>
      <rPr>
        <sz val="10.7"/>
        <color indexed="8"/>
        <rFont val="Calibri"/>
        <family val="2"/>
        <scheme val="minor"/>
      </rPr>
      <t xml:space="preserve">5.5 </t>
    </r>
    <r>
      <rPr>
        <sz val="11"/>
        <rFont val="Calibri"/>
        <family val="2"/>
        <scheme val="minor"/>
      </rPr>
      <t xml:space="preserve"> </t>
    </r>
  </si>
  <si>
    <r>
      <t xml:space="preserve"> </t>
    </r>
    <r>
      <rPr>
        <sz val="10.7"/>
        <color indexed="8"/>
        <rFont val="Calibri"/>
        <family val="2"/>
        <scheme val="minor"/>
      </rPr>
      <t xml:space="preserve">Upper surfaces of fascia board inclined at an </t>
    </r>
    <r>
      <rPr>
        <sz val="11"/>
        <rFont val="Calibri"/>
        <family val="2"/>
        <scheme val="minor"/>
      </rPr>
      <t xml:space="preserve">angle not exceeding 30 degrees to the horizontal  </t>
    </r>
  </si>
  <si>
    <r>
      <t xml:space="preserve"> </t>
    </r>
    <r>
      <rPr>
        <b/>
        <sz val="10.7"/>
        <color indexed="8"/>
        <rFont val="Calibri"/>
        <family val="2"/>
        <scheme val="minor"/>
      </rPr>
      <t xml:space="preserve">Masonry </t>
    </r>
    <r>
      <rPr>
        <b/>
        <sz val="11"/>
        <rFont val="Calibri"/>
        <family val="2"/>
        <scheme val="minor"/>
      </rPr>
      <t xml:space="preserve"> </t>
    </r>
  </si>
  <si>
    <r>
      <t xml:space="preserve"> </t>
    </r>
    <r>
      <rPr>
        <u/>
        <sz val="10.7"/>
        <color indexed="8"/>
        <rFont val="Calibri"/>
        <family val="2"/>
        <scheme val="minor"/>
      </rPr>
      <t xml:space="preserve">External quality weather guard paint, two </t>
    </r>
    <r>
      <rPr>
        <u/>
        <sz val="11"/>
        <rFont val="Calibri"/>
        <family val="2"/>
        <scheme val="minor"/>
      </rPr>
      <t>coats, to the following smooth concrete  surfaces; include surface preparation and undercoat as specified</t>
    </r>
  </si>
  <si>
    <r>
      <t xml:space="preserve"> </t>
    </r>
    <r>
      <rPr>
        <sz val="10.7"/>
        <color indexed="8"/>
        <rFont val="Calibri"/>
        <family val="2"/>
        <scheme val="minor"/>
      </rPr>
      <t xml:space="preserve">5.6 </t>
    </r>
    <r>
      <rPr>
        <sz val="11"/>
        <rFont val="Calibri"/>
        <family val="2"/>
        <scheme val="minor"/>
      </rPr>
      <t xml:space="preserve"> </t>
    </r>
  </si>
  <si>
    <r>
      <t xml:space="preserve"> </t>
    </r>
    <r>
      <rPr>
        <sz val="10.7"/>
        <color indexed="8"/>
        <rFont val="Calibri"/>
        <family val="2"/>
        <scheme val="minor"/>
      </rPr>
      <t xml:space="preserve">Surfaces of walls inclined at an angle exceeding 60 degrees to the horizontal </t>
    </r>
    <r>
      <rPr>
        <sz val="11"/>
        <rFont val="Calibri"/>
        <family val="2"/>
        <scheme val="minor"/>
      </rPr>
      <t xml:space="preserve"> </t>
    </r>
  </si>
  <si>
    <r>
      <t xml:space="preserve"> </t>
    </r>
    <r>
      <rPr>
        <b/>
        <u/>
        <sz val="10.7"/>
        <color indexed="8"/>
        <rFont val="Calibri"/>
        <family val="2"/>
        <scheme val="minor"/>
      </rPr>
      <t xml:space="preserve">Emulsion Paint </t>
    </r>
    <r>
      <rPr>
        <b/>
        <u/>
        <sz val="11"/>
        <rFont val="Calibri"/>
        <family val="2"/>
        <scheme val="minor"/>
      </rPr>
      <t xml:space="preserve"> </t>
    </r>
  </si>
  <si>
    <r>
      <rPr>
        <u/>
        <sz val="10.7"/>
        <color indexed="8"/>
        <rFont val="Calibri"/>
        <family val="2"/>
        <scheme val="minor"/>
      </rPr>
      <t xml:space="preserve">Internal quality vinyl silk paint, two coats, to </t>
    </r>
    <r>
      <rPr>
        <u/>
        <sz val="11"/>
        <rFont val="Calibri"/>
        <family val="2"/>
        <scheme val="minor"/>
      </rPr>
      <t xml:space="preserve">the following smooth concrete surfaces; include surface preparation and undercoat as  specified  </t>
    </r>
  </si>
  <si>
    <r>
      <t xml:space="preserve"> </t>
    </r>
    <r>
      <rPr>
        <sz val="10.7"/>
        <color indexed="8"/>
        <rFont val="Calibri"/>
        <family val="2"/>
        <scheme val="minor"/>
      </rPr>
      <t xml:space="preserve">5.7 </t>
    </r>
    <r>
      <rPr>
        <sz val="11"/>
        <rFont val="Calibri"/>
        <family val="2"/>
        <scheme val="minor"/>
      </rPr>
      <t xml:space="preserve"> </t>
    </r>
  </si>
  <si>
    <r>
      <t xml:space="preserve"> </t>
    </r>
    <r>
      <rPr>
        <sz val="10.7"/>
        <color indexed="8"/>
        <rFont val="Calibri"/>
        <family val="2"/>
        <scheme val="minor"/>
      </rPr>
      <t xml:space="preserve">Surfaces of walls inclined at an angle </t>
    </r>
    <r>
      <rPr>
        <sz val="11"/>
        <rFont val="Calibri"/>
        <family val="2"/>
        <scheme val="minor"/>
      </rPr>
      <t xml:space="preserve">exceeding 60 degrees to the horizontal  </t>
    </r>
  </si>
  <si>
    <r>
      <t xml:space="preserve"> </t>
    </r>
    <r>
      <rPr>
        <sz val="10.7"/>
        <color indexed="8"/>
        <rFont val="Calibri"/>
        <family val="2"/>
        <scheme val="minor"/>
      </rPr>
      <t xml:space="preserve">188.00 </t>
    </r>
    <r>
      <rPr>
        <sz val="11"/>
        <rFont val="Calibri"/>
        <family val="2"/>
        <scheme val="minor"/>
      </rPr>
      <t xml:space="preserve"> </t>
    </r>
  </si>
  <si>
    <r>
      <t xml:space="preserve"> </t>
    </r>
    <r>
      <rPr>
        <b/>
        <u/>
        <sz val="10.7"/>
        <color indexed="8"/>
        <rFont val="Calibri"/>
        <family val="2"/>
        <scheme val="minor"/>
      </rPr>
      <t xml:space="preserve">WATER PROOFING </t>
    </r>
    <r>
      <rPr>
        <b/>
        <u/>
        <sz val="11"/>
        <rFont val="Calibri"/>
        <family val="2"/>
        <scheme val="minor"/>
      </rPr>
      <t xml:space="preserve"> </t>
    </r>
  </si>
  <si>
    <r>
      <t xml:space="preserve"> </t>
    </r>
    <r>
      <rPr>
        <b/>
        <u/>
        <sz val="10.7"/>
        <color indexed="8"/>
        <rFont val="Calibri"/>
        <family val="2"/>
        <scheme val="minor"/>
      </rPr>
      <t xml:space="preserve">Damp Proofing </t>
    </r>
    <r>
      <rPr>
        <b/>
        <u/>
        <sz val="11"/>
        <rFont val="Calibri"/>
        <family val="2"/>
        <scheme val="minor"/>
      </rPr>
      <t xml:space="preserve"> </t>
    </r>
  </si>
  <si>
    <r>
      <t xml:space="preserve"> </t>
    </r>
    <r>
      <rPr>
        <b/>
        <sz val="10.7"/>
        <color indexed="8"/>
        <rFont val="Calibri"/>
        <family val="2"/>
        <scheme val="minor"/>
      </rPr>
      <t xml:space="preserve">Rendering </t>
    </r>
    <r>
      <rPr>
        <b/>
        <sz val="11"/>
        <rFont val="Calibri"/>
        <family val="2"/>
        <scheme val="minor"/>
      </rPr>
      <t xml:space="preserve"> </t>
    </r>
  </si>
  <si>
    <r>
      <t xml:space="preserve"> </t>
    </r>
    <r>
      <rPr>
        <sz val="10.7"/>
        <color indexed="8"/>
        <rFont val="Calibri"/>
        <family val="2"/>
        <scheme val="minor"/>
      </rPr>
      <t xml:space="preserve">5.8 </t>
    </r>
    <r>
      <rPr>
        <sz val="11"/>
        <rFont val="Calibri"/>
        <family val="2"/>
        <scheme val="minor"/>
      </rPr>
      <t xml:space="preserve"> </t>
    </r>
  </si>
  <si>
    <r>
      <t xml:space="preserve"> </t>
    </r>
    <r>
      <rPr>
        <sz val="10.7"/>
        <color indexed="8"/>
        <rFont val="Calibri"/>
        <family val="2"/>
        <scheme val="minor"/>
      </rPr>
      <t xml:space="preserve">Rendering of wall surfaces to walls inclined at </t>
    </r>
    <r>
      <rPr>
        <sz val="11"/>
        <rFont val="Calibri"/>
        <family val="2"/>
        <scheme val="minor"/>
      </rPr>
      <t xml:space="preserve">an angle exceeding 60 degrees to the  horizontal in 1:3 ordinary cement mortar finished with a wood float </t>
    </r>
  </si>
  <si>
    <r>
      <t xml:space="preserve"> </t>
    </r>
    <r>
      <rPr>
        <sz val="10.7"/>
        <color indexed="8"/>
        <rFont val="Calibri"/>
        <family val="2"/>
        <scheme val="minor"/>
      </rPr>
      <t xml:space="preserve">360.00 </t>
    </r>
    <r>
      <rPr>
        <sz val="11"/>
        <rFont val="Calibri"/>
        <family val="2"/>
        <scheme val="minor"/>
      </rPr>
      <t xml:space="preserve"> </t>
    </r>
  </si>
  <si>
    <r>
      <t xml:space="preserve"> </t>
    </r>
    <r>
      <rPr>
        <b/>
        <sz val="10.7"/>
        <color indexed="8"/>
        <rFont val="Calibri"/>
        <family val="2"/>
        <scheme val="minor"/>
      </rPr>
      <t xml:space="preserve">Ceramic Tiles </t>
    </r>
    <r>
      <rPr>
        <b/>
        <sz val="11"/>
        <rFont val="Calibri"/>
        <family val="2"/>
        <scheme val="minor"/>
      </rPr>
      <t xml:space="preserve"> </t>
    </r>
  </si>
  <si>
    <r>
      <t xml:space="preserve"> </t>
    </r>
    <r>
      <rPr>
        <sz val="10.7"/>
        <color indexed="8"/>
        <rFont val="Calibri"/>
        <family val="2"/>
        <scheme val="minor"/>
      </rPr>
      <t xml:space="preserve">5.9 </t>
    </r>
    <r>
      <rPr>
        <sz val="11"/>
        <rFont val="Calibri"/>
        <family val="2"/>
        <scheme val="minor"/>
      </rPr>
      <t xml:space="preserve"> </t>
    </r>
  </si>
  <si>
    <t xml:space="preserve">White ceramic wall tiles to internal faces of  walls of urinal, toilets and shower </t>
  </si>
  <si>
    <r>
      <t xml:space="preserve"> </t>
    </r>
    <r>
      <rPr>
        <b/>
        <sz val="10.7"/>
        <color indexed="8"/>
        <rFont val="Calibri"/>
        <family val="2"/>
        <scheme val="minor"/>
      </rPr>
      <t xml:space="preserve">Protective Layers </t>
    </r>
    <r>
      <rPr>
        <b/>
        <sz val="11"/>
        <rFont val="Calibri"/>
        <family val="2"/>
        <scheme val="minor"/>
      </rPr>
      <t xml:space="preserve"> </t>
    </r>
  </si>
  <si>
    <r>
      <t xml:space="preserve"> </t>
    </r>
    <r>
      <rPr>
        <b/>
        <sz val="10.7"/>
        <color indexed="8"/>
        <rFont val="Calibri"/>
        <family val="2"/>
        <scheme val="minor"/>
      </rPr>
      <t xml:space="preserve">Flexible Sheeting </t>
    </r>
    <r>
      <rPr>
        <b/>
        <sz val="11"/>
        <rFont val="Calibri"/>
        <family val="2"/>
        <scheme val="minor"/>
      </rPr>
      <t xml:space="preserve">  </t>
    </r>
  </si>
  <si>
    <t xml:space="preserve">Flexible polyethylene sheeting, gauge 1000, or similar approved, laid to the surface of  sand blinded hardcore fill   </t>
  </si>
  <si>
    <r>
      <t xml:space="preserve"> </t>
    </r>
    <r>
      <rPr>
        <sz val="10.7"/>
        <color indexed="8"/>
        <rFont val="Calibri"/>
        <family val="2"/>
        <scheme val="minor"/>
      </rPr>
      <t xml:space="preserve">5.10 </t>
    </r>
    <r>
      <rPr>
        <sz val="11"/>
        <rFont val="Calibri"/>
        <family val="2"/>
        <scheme val="minor"/>
      </rPr>
      <t xml:space="preserve"> </t>
    </r>
  </si>
  <si>
    <r>
      <t xml:space="preserve"> </t>
    </r>
    <r>
      <rPr>
        <sz val="10.7"/>
        <color indexed="8"/>
        <rFont val="Calibri"/>
        <family val="2"/>
        <scheme val="minor"/>
      </rPr>
      <t xml:space="preserve">Surfaces of blinding hardcore inclined at an </t>
    </r>
    <r>
      <rPr>
        <sz val="11"/>
        <rFont val="Calibri"/>
        <family val="2"/>
        <scheme val="minor"/>
      </rPr>
      <t xml:space="preserve">angle not exceeding 30 degrees to the   horizontal  </t>
    </r>
  </si>
  <si>
    <r>
      <t xml:space="preserve"> </t>
    </r>
    <r>
      <rPr>
        <b/>
        <sz val="10.7"/>
        <color indexed="8"/>
        <rFont val="Calibri"/>
        <family val="2"/>
        <scheme val="minor"/>
      </rPr>
      <t xml:space="preserve">Sand and Cement Screed </t>
    </r>
    <r>
      <rPr>
        <b/>
        <sz val="11"/>
        <rFont val="Calibri"/>
        <family val="2"/>
        <scheme val="minor"/>
      </rPr>
      <t xml:space="preserve"> </t>
    </r>
  </si>
  <si>
    <r>
      <rPr>
        <u/>
        <sz val="10.7"/>
        <color indexed="8"/>
        <rFont val="Calibri"/>
        <family val="2"/>
        <scheme val="minor"/>
      </rPr>
      <t xml:space="preserve">Sand and cement screed of 1:3 cement sand </t>
    </r>
    <r>
      <rPr>
        <u/>
        <sz val="11"/>
        <rFont val="Calibri"/>
        <family val="2"/>
        <scheme val="minor"/>
      </rPr>
      <t xml:space="preserve"> mortar, applied to concrete floors, 25 mm  thick, prepared and applied as specified, and  finished with a steel float</t>
    </r>
  </si>
  <si>
    <r>
      <t xml:space="preserve"> </t>
    </r>
    <r>
      <rPr>
        <sz val="10.7"/>
        <color indexed="8"/>
        <rFont val="Calibri"/>
        <family val="2"/>
        <scheme val="minor"/>
      </rPr>
      <t xml:space="preserve">Surfaces of floors inclined at an angle not </t>
    </r>
    <r>
      <rPr>
        <sz val="11"/>
        <rFont val="Calibri"/>
        <family val="2"/>
        <scheme val="minor"/>
      </rPr>
      <t xml:space="preserve">exceeding 30 degrees to the horizontal  </t>
    </r>
  </si>
  <si>
    <r>
      <t xml:space="preserve"> </t>
    </r>
    <r>
      <rPr>
        <b/>
        <u/>
        <sz val="10.7"/>
        <color indexed="8"/>
        <rFont val="Calibri"/>
        <family val="2"/>
        <scheme val="minor"/>
      </rPr>
      <t xml:space="preserve">MISCELLANEOUS WORKS </t>
    </r>
    <r>
      <rPr>
        <b/>
        <u/>
        <sz val="11"/>
        <rFont val="Calibri"/>
        <family val="2"/>
        <scheme val="minor"/>
      </rPr>
      <t xml:space="preserve"> </t>
    </r>
  </si>
  <si>
    <r>
      <t xml:space="preserve"> </t>
    </r>
    <r>
      <rPr>
        <b/>
        <u/>
        <sz val="10.7"/>
        <color indexed="8"/>
        <rFont val="Calibri"/>
        <family val="2"/>
        <scheme val="minor"/>
      </rPr>
      <t xml:space="preserve">Structural </t>
    </r>
    <r>
      <rPr>
        <b/>
        <u/>
        <sz val="11"/>
        <rFont val="Calibri"/>
        <family val="2"/>
        <scheme val="minor"/>
      </rPr>
      <t xml:space="preserve"> </t>
    </r>
  </si>
  <si>
    <r>
      <t xml:space="preserve"> </t>
    </r>
    <r>
      <rPr>
        <b/>
        <u/>
        <sz val="10.7"/>
        <color indexed="8"/>
        <rFont val="Calibri"/>
        <family val="2"/>
        <scheme val="minor"/>
      </rPr>
      <t xml:space="preserve">Doors </t>
    </r>
    <r>
      <rPr>
        <b/>
        <u/>
        <sz val="11"/>
        <rFont val="Calibri"/>
        <family val="2"/>
        <scheme val="minor"/>
      </rPr>
      <t xml:space="preserve"> </t>
    </r>
  </si>
  <si>
    <r>
      <t xml:space="preserve"> </t>
    </r>
    <r>
      <rPr>
        <u/>
        <sz val="10.7"/>
        <color indexed="8"/>
        <rFont val="Calibri"/>
        <family val="2"/>
        <scheme val="minor"/>
      </rPr>
      <t>Supply and fix approved solid hardwood</t>
    </r>
    <r>
      <rPr>
        <u/>
        <sz val="11"/>
        <rFont val="Calibri"/>
        <family val="2"/>
        <scheme val="minor"/>
      </rPr>
      <t xml:space="preserve"> doors with three coats of polyurethane varnish on general surfaces of door as described; 50mm two panel framed door   comprising 50 x 100mm stiles, top, middle and bottom rails all grooved and with both panels filled with 30 x 100mm vertical tongued and grooved battens with rubber door stops, all iron mongery and locking  arrangements of the following sizes  </t>
    </r>
  </si>
  <si>
    <r>
      <t xml:space="preserve"> </t>
    </r>
    <r>
      <rPr>
        <sz val="10.7"/>
        <color indexed="8"/>
        <rFont val="Calibri"/>
        <family val="2"/>
        <scheme val="minor"/>
      </rPr>
      <t xml:space="preserve">Single leaf door overall size 800mm x </t>
    </r>
    <r>
      <rPr>
        <sz val="11"/>
        <rFont val="Calibri"/>
        <family val="2"/>
        <scheme val="minor"/>
      </rPr>
      <t xml:space="preserve">2100mm (W x H)  </t>
    </r>
  </si>
  <si>
    <r>
      <t xml:space="preserve"> </t>
    </r>
    <r>
      <rPr>
        <sz val="10.7"/>
        <color indexed="8"/>
        <rFont val="Calibri"/>
        <family val="2"/>
        <scheme val="minor"/>
      </rPr>
      <t xml:space="preserve">Supply and fix the following mild steel grill doors to the Engineers' details constructed from 75 x 50 x  primed with red oxide paint, painted with three coats of high gloss paint; complete with all necessary 2mm hollow steel sections  iron mongery and accessories  </t>
    </r>
    <r>
      <rPr>
        <sz val="11"/>
        <rFont val="Calibri"/>
        <family val="2"/>
        <scheme val="minor"/>
      </rPr>
      <t xml:space="preserve"> </t>
    </r>
  </si>
  <si>
    <r>
      <t xml:space="preserve"> </t>
    </r>
    <r>
      <rPr>
        <sz val="10.7"/>
        <color indexed="8"/>
        <rFont val="Calibri"/>
        <family val="2"/>
        <scheme val="minor"/>
      </rPr>
      <t xml:space="preserve">Single leaf door overall size 1000 x 2100mm high </t>
    </r>
    <r>
      <rPr>
        <sz val="11"/>
        <rFont val="Calibri"/>
        <family val="2"/>
        <scheme val="minor"/>
      </rPr>
      <t xml:space="preserve"> </t>
    </r>
  </si>
  <si>
    <r>
      <t xml:space="preserve"> </t>
    </r>
    <r>
      <rPr>
        <b/>
        <sz val="10.7"/>
        <color indexed="8"/>
        <rFont val="Calibri"/>
        <family val="2"/>
        <scheme val="minor"/>
      </rPr>
      <t xml:space="preserve">Vault Access Slabs </t>
    </r>
    <r>
      <rPr>
        <b/>
        <sz val="11"/>
        <rFont val="Calibri"/>
        <family val="2"/>
        <scheme val="minor"/>
      </rPr>
      <t xml:space="preserve"> </t>
    </r>
  </si>
  <si>
    <r>
      <t xml:space="preserve"> </t>
    </r>
    <r>
      <rPr>
        <sz val="10.7"/>
        <color indexed="8"/>
        <rFont val="Calibri"/>
        <family val="2"/>
        <scheme val="minor"/>
      </rPr>
      <t xml:space="preserve">Supply and complete installation of corrosion proof manhole access covers 1000mm x 900mm complete as specified including lifting hooks </t>
    </r>
    <r>
      <rPr>
        <sz val="11"/>
        <rFont val="Calibri"/>
        <family val="2"/>
        <scheme val="minor"/>
      </rPr>
      <t xml:space="preserve"> </t>
    </r>
  </si>
  <si>
    <r>
      <t xml:space="preserve"> </t>
    </r>
    <r>
      <rPr>
        <b/>
        <sz val="10.7"/>
        <color indexed="8"/>
        <rFont val="Calibri"/>
        <family val="2"/>
        <scheme val="minor"/>
      </rPr>
      <t xml:space="preserve">Roofing </t>
    </r>
    <r>
      <rPr>
        <b/>
        <sz val="11"/>
        <rFont val="Calibri"/>
        <family val="2"/>
        <scheme val="minor"/>
      </rPr>
      <t xml:space="preserve"> </t>
    </r>
  </si>
  <si>
    <r>
      <t xml:space="preserve"> </t>
    </r>
    <r>
      <rPr>
        <sz val="10.7"/>
        <color indexed="8"/>
        <rFont val="Calibri"/>
        <family val="2"/>
        <scheme val="minor"/>
      </rPr>
      <t xml:space="preserve">Construct roofing, complete as in the drawings and as specified; include tie beams, purlins, rafters, struts, wall plate, facia board, all roofing timber, gauge 28 blue prepainted GCI sheeting and ridges to the Engineer's satisfaction. </t>
    </r>
    <r>
      <rPr>
        <sz val="11"/>
        <rFont val="Calibri"/>
        <family val="2"/>
        <scheme val="minor"/>
      </rPr>
      <t xml:space="preserve"> </t>
    </r>
  </si>
  <si>
    <r>
      <t xml:space="preserve"> </t>
    </r>
    <r>
      <rPr>
        <b/>
        <sz val="10.7"/>
        <color indexed="8"/>
        <rFont val="Calibri"/>
        <family val="2"/>
        <scheme val="minor"/>
      </rPr>
      <t xml:space="preserve">Building Finishes </t>
    </r>
    <r>
      <rPr>
        <b/>
        <sz val="11"/>
        <rFont val="Calibri"/>
        <family val="2"/>
        <scheme val="minor"/>
      </rPr>
      <t xml:space="preserve"> </t>
    </r>
  </si>
  <si>
    <r>
      <t xml:space="preserve"> </t>
    </r>
    <r>
      <rPr>
        <sz val="10.7"/>
        <color indexed="8"/>
        <rFont val="Calibri"/>
        <family val="2"/>
        <scheme val="minor"/>
      </rPr>
      <t xml:space="preserve">Supply and fix a 450 x 800mm granite "Project Label Plate" to detail </t>
    </r>
    <r>
      <rPr>
        <sz val="11"/>
        <rFont val="Calibri"/>
        <family val="2"/>
        <scheme val="minor"/>
      </rPr>
      <t xml:space="preserve"> </t>
    </r>
  </si>
  <si>
    <r>
      <t xml:space="preserve"> </t>
    </r>
    <r>
      <rPr>
        <sz val="10.7"/>
        <color indexed="8"/>
        <rFont val="Calibri"/>
        <family val="2"/>
        <scheme val="minor"/>
      </rPr>
      <t xml:space="preserve">sum </t>
    </r>
    <r>
      <rPr>
        <sz val="11"/>
        <rFont val="Calibri"/>
        <family val="2"/>
        <scheme val="minor"/>
      </rPr>
      <t xml:space="preserve"> </t>
    </r>
  </si>
  <si>
    <r>
      <t xml:space="preserve"> </t>
    </r>
    <r>
      <rPr>
        <sz val="10.7"/>
        <color indexed="8"/>
        <rFont val="Calibri"/>
        <family val="2"/>
        <scheme val="minor"/>
      </rPr>
      <t xml:space="preserve">Supply ND 25mm GI pipe toilet grab rail for the disabled toilet complete with all fittings and ancillaries including anchoring into the floor and wall to the Engineers approval and details </t>
    </r>
    <r>
      <rPr>
        <sz val="11"/>
        <rFont val="Calibri"/>
        <family val="2"/>
        <scheme val="minor"/>
      </rPr>
      <t xml:space="preserve"> </t>
    </r>
  </si>
  <si>
    <r>
      <t xml:space="preserve"> </t>
    </r>
    <r>
      <rPr>
        <b/>
        <u/>
        <sz val="10.7"/>
        <color indexed="8"/>
        <rFont val="Calibri"/>
        <family val="2"/>
        <scheme val="minor"/>
      </rPr>
      <t xml:space="preserve">Water and Drainage </t>
    </r>
    <r>
      <rPr>
        <b/>
        <u/>
        <sz val="11"/>
        <rFont val="Calibri"/>
        <family val="2"/>
        <scheme val="minor"/>
      </rPr>
      <t xml:space="preserve"> </t>
    </r>
  </si>
  <si>
    <r>
      <rPr>
        <sz val="10.7"/>
        <color indexed="8"/>
        <rFont val="Calibri"/>
        <family val="2"/>
        <scheme val="minor"/>
      </rPr>
      <t xml:space="preserve">Provide materials and construct a hand </t>
    </r>
    <r>
      <rPr>
        <sz val="11"/>
        <rFont val="Calibri"/>
        <family val="2"/>
        <scheme val="minor"/>
      </rPr>
      <t xml:space="preserve"> washing facility complete with wash hand basins, DN 13/20 GI/PPR plumbing pipework,  uPVC drainage pipework, all fittings, gulley  and bottle traps, valves, 13mm diameter   chromium plated pillar taps, waste outlet   gratings, all accessories, including single low  level wash hand basin for disabled person's   usage; as per specifications and drawings and   to the Engineer's approval  </t>
    </r>
  </si>
  <si>
    <r>
      <t xml:space="preserve"> </t>
    </r>
    <r>
      <rPr>
        <sz val="10.7"/>
        <color indexed="8"/>
        <rFont val="Calibri"/>
        <family val="2"/>
        <scheme val="minor"/>
      </rPr>
      <t xml:space="preserve">Excavate and construct 1500mm top/bottom </t>
    </r>
    <r>
      <rPr>
        <sz val="11"/>
        <rFont val="Calibri"/>
        <family val="2"/>
        <scheme val="minor"/>
      </rPr>
      <t xml:space="preserve">  diameter x 2.0m deep soak pit complete including filling with hardcore, covering with  2 layers of gauge 1000 polyethylene sheet  </t>
    </r>
  </si>
  <si>
    <r>
      <t xml:space="preserve"> </t>
    </r>
    <r>
      <rPr>
        <sz val="10.7"/>
        <color indexed="8"/>
        <rFont val="Calibri"/>
        <family val="2"/>
        <scheme val="minor"/>
      </rPr>
      <t xml:space="preserve">Supply and Install OD 110 mm uPVC PN 6  pipework to BS 4660, complete with spigot  </t>
    </r>
    <r>
      <rPr>
        <sz val="11"/>
        <rFont val="Calibri"/>
        <family val="2"/>
        <scheme val="minor"/>
      </rPr>
      <t xml:space="preserve">  and socket joints, all fittings; from Shower and urinal trough to Soak Pit  </t>
    </r>
  </si>
  <si>
    <r>
      <t xml:space="preserve"> </t>
    </r>
    <r>
      <rPr>
        <sz val="10.7"/>
        <color indexed="8"/>
        <rFont val="Calibri"/>
        <family val="2"/>
        <scheme val="minor"/>
      </rPr>
      <t xml:space="preserve">30.00 </t>
    </r>
    <r>
      <rPr>
        <sz val="11"/>
        <rFont val="Calibri"/>
        <family val="2"/>
        <scheme val="minor"/>
      </rPr>
      <t xml:space="preserve"> </t>
    </r>
  </si>
  <si>
    <r>
      <t xml:space="preserve"> </t>
    </r>
    <r>
      <rPr>
        <sz val="10.7"/>
        <color indexed="8"/>
        <rFont val="Calibri"/>
        <family val="2"/>
        <scheme val="minor"/>
      </rPr>
      <t xml:space="preserve">Supply and place pre-painted smooth </t>
    </r>
    <r>
      <rPr>
        <sz val="11"/>
        <rFont val="Calibri"/>
        <family val="2"/>
        <scheme val="minor"/>
      </rPr>
      <t>wooden squat covers complete with lifting handles to the approval of the engineer</t>
    </r>
  </si>
  <si>
    <r>
      <t xml:space="preserve"> </t>
    </r>
    <r>
      <rPr>
        <sz val="10.7"/>
        <color indexed="8"/>
        <rFont val="Calibri"/>
        <family val="2"/>
        <scheme val="minor"/>
      </rPr>
      <t xml:space="preserve">6 </t>
    </r>
    <r>
      <rPr>
        <sz val="11"/>
        <rFont val="Calibri"/>
        <family val="2"/>
        <scheme val="minor"/>
      </rPr>
      <t xml:space="preserve"> </t>
    </r>
  </si>
  <si>
    <r>
      <t xml:space="preserve"> </t>
    </r>
    <r>
      <rPr>
        <b/>
        <sz val="10.7"/>
        <color indexed="8"/>
        <rFont val="Calibri"/>
        <family val="2"/>
        <scheme val="minor"/>
      </rPr>
      <t xml:space="preserve">Cost for 1No. Toilet Block </t>
    </r>
    <r>
      <rPr>
        <b/>
        <sz val="11"/>
        <rFont val="Calibri"/>
        <family val="2"/>
        <scheme val="minor"/>
      </rPr>
      <t xml:space="preserve"> </t>
    </r>
  </si>
  <si>
    <r>
      <t xml:space="preserve"> </t>
    </r>
    <r>
      <rPr>
        <b/>
        <sz val="10.7"/>
        <color indexed="8"/>
        <rFont val="Calibri"/>
        <family val="2"/>
        <scheme val="minor"/>
      </rPr>
      <t xml:space="preserve">Total Cost of Toilet Blocks </t>
    </r>
    <r>
      <rPr>
        <b/>
        <sz val="11"/>
        <rFont val="Calibri"/>
        <family val="2"/>
        <scheme val="minor"/>
      </rPr>
      <t xml:space="preserve"> </t>
    </r>
  </si>
  <si>
    <t>Top hung double leaf hinged windows overall size 1200 x 1150mm high comprising of 3mm thick mild steel panes welded on a 25x25x3mm thick angle frame and epoxy coated colour blue</t>
  </si>
  <si>
    <t>U590</t>
  </si>
  <si>
    <t>1500mm x 500mm (W x H)</t>
  </si>
  <si>
    <t>U591</t>
  </si>
  <si>
    <t>950mm x 865mm (W x H)</t>
  </si>
  <si>
    <t>U592</t>
  </si>
  <si>
    <t>520mm x 500mm (W x H)</t>
  </si>
  <si>
    <t>Single leaf door overall size 1000mm x 2100mm (W x H)</t>
  </si>
  <si>
    <r>
      <t xml:space="preserve"> 200</t>
    </r>
    <r>
      <rPr>
        <sz val="10.7"/>
        <color indexed="8"/>
        <rFont val="Calibri"/>
        <family val="2"/>
        <scheme val="minor"/>
      </rPr>
      <t xml:space="preserve"> mm thick </t>
    </r>
    <r>
      <rPr>
        <sz val="11"/>
        <rFont val="Calibri"/>
        <family val="2"/>
        <scheme val="minor"/>
      </rPr>
      <t xml:space="preserve"> </t>
    </r>
  </si>
  <si>
    <t>5.12.1</t>
  </si>
  <si>
    <t>5.12.2</t>
  </si>
  <si>
    <r>
      <t xml:space="preserve"> </t>
    </r>
    <r>
      <rPr>
        <sz val="10.7"/>
        <color indexed="8"/>
        <rFont val="Calibri"/>
        <family val="2"/>
        <scheme val="minor"/>
      </rPr>
      <t xml:space="preserve">Single leaf door overall size 900mm x </t>
    </r>
    <r>
      <rPr>
        <sz val="11"/>
        <rFont val="Calibri"/>
        <family val="2"/>
        <scheme val="minor"/>
      </rPr>
      <t xml:space="preserve">2100mm (W x H)  </t>
    </r>
  </si>
  <si>
    <r>
      <t xml:space="preserve"> </t>
    </r>
    <r>
      <rPr>
        <sz val="11"/>
        <color indexed="8"/>
        <rFont val="Calibri"/>
        <family val="2"/>
        <scheme val="minor"/>
      </rPr>
      <t xml:space="preserve">Supply and Install OD 110 mm uPVC PN 6 vent pipe, complete with Tee, wire gauze fly screens and all ancillaries </t>
    </r>
    <r>
      <rPr>
        <sz val="11"/>
        <rFont val="Calibri"/>
        <family val="2"/>
        <scheme val="minor"/>
      </rPr>
      <t xml:space="preserve"> </t>
    </r>
  </si>
  <si>
    <r>
      <t xml:space="preserve"> </t>
    </r>
    <r>
      <rPr>
        <sz val="11"/>
        <color indexed="8"/>
        <rFont val="Calibri"/>
        <family val="2"/>
        <scheme val="minor"/>
      </rPr>
      <t xml:space="preserve">m </t>
    </r>
    <r>
      <rPr>
        <sz val="11"/>
        <rFont val="Calibri"/>
        <family val="2"/>
        <scheme val="minor"/>
      </rPr>
      <t xml:space="preserve"> </t>
    </r>
  </si>
  <si>
    <r>
      <t xml:space="preserve"> </t>
    </r>
    <r>
      <rPr>
        <sz val="11"/>
        <color indexed="8"/>
        <rFont val="Calibri"/>
        <family val="2"/>
        <scheme val="minor"/>
      </rPr>
      <t xml:space="preserve">35.00 </t>
    </r>
    <r>
      <rPr>
        <sz val="11"/>
        <rFont val="Calibri"/>
        <family val="2"/>
        <scheme val="minor"/>
      </rPr>
      <t xml:space="preserve"> </t>
    </r>
  </si>
  <si>
    <r>
      <t xml:space="preserve"> </t>
    </r>
    <r>
      <rPr>
        <sz val="11"/>
        <color indexed="8"/>
        <rFont val="Calibri"/>
        <family val="2"/>
        <scheme val="minor"/>
      </rPr>
      <t xml:space="preserve">Floor trap for urinal, with removal uPVC grating, complete with connection to OD 110 waste pipe beneath building </t>
    </r>
    <r>
      <rPr>
        <sz val="11"/>
        <rFont val="Calibri"/>
        <family val="2"/>
        <scheme val="minor"/>
      </rPr>
      <t xml:space="preserve"> </t>
    </r>
  </si>
  <si>
    <r>
      <t xml:space="preserve"> </t>
    </r>
    <r>
      <rPr>
        <sz val="11"/>
        <color indexed="8"/>
        <rFont val="Calibri"/>
        <family val="2"/>
        <scheme val="minor"/>
      </rPr>
      <t xml:space="preserve">Building finishes including; constructing 20x100mm high 1:3 cement-sand skirting, 700mm wide C20 concrete splash apron; supply and installation of 5no. toilet paper holders, complete to the specifications and as directed by the Engineer </t>
    </r>
    <r>
      <rPr>
        <sz val="11"/>
        <rFont val="Calibri"/>
        <family val="2"/>
        <scheme val="minor"/>
      </rPr>
      <t xml:space="preserve"> </t>
    </r>
  </si>
  <si>
    <r>
      <t xml:space="preserve"> </t>
    </r>
    <r>
      <rPr>
        <sz val="11"/>
        <color indexed="8"/>
        <rFont val="Calibri"/>
        <family val="2"/>
        <scheme val="minor"/>
      </rPr>
      <t xml:space="preserve">sum </t>
    </r>
    <r>
      <rPr>
        <sz val="11"/>
        <rFont val="Calibri"/>
        <family val="2"/>
        <scheme val="minor"/>
      </rPr>
      <t xml:space="preserve"> </t>
    </r>
  </si>
  <si>
    <r>
      <t xml:space="preserve"> </t>
    </r>
    <r>
      <rPr>
        <sz val="11"/>
        <color indexed="8"/>
        <rFont val="Calibri"/>
        <family val="2"/>
        <scheme val="minor"/>
      </rPr>
      <t xml:space="preserve">1 </t>
    </r>
    <r>
      <rPr>
        <sz val="11"/>
        <rFont val="Calibri"/>
        <family val="2"/>
        <scheme val="minor"/>
      </rPr>
      <t xml:space="preserve"> </t>
    </r>
  </si>
  <si>
    <t>Supply and erect 1000 litre (1m3) high level and 500 litre low level Polyethylene tanks as Polytank, elevated from 2m up to 4m above ground level on a mild steel 80mm steel sectional painted tower or equivalent, complete with access ladders and platforms, including all PN 10 GI/PPR pipework, fittings, gate valves, ball float valve, rain water gutters to low level tank and connection to all water closets, urinal and hand washing facilities in toilet block</t>
  </si>
  <si>
    <t>Supply materials  and install service line connection including all PN 10 GI/PPR/HDPE plumbing pipe work, fittings and ancillaries from the distribution main to the overhead water tank</t>
  </si>
  <si>
    <r>
      <t xml:space="preserve"> </t>
    </r>
    <r>
      <rPr>
        <sz val="10.7"/>
        <color indexed="8"/>
        <rFont val="Calibri"/>
        <family val="2"/>
        <scheme val="minor"/>
      </rPr>
      <t>Collection, Page PT 1-9</t>
    </r>
  </si>
  <si>
    <r>
      <t xml:space="preserve"> </t>
    </r>
    <r>
      <rPr>
        <sz val="10.7"/>
        <color indexed="8"/>
        <rFont val="Calibri"/>
        <family val="2"/>
        <scheme val="minor"/>
      </rPr>
      <t xml:space="preserve">Floor trap for shower, with removal uPVC grating, complete with connection to OD 110 waste pipe beneath building </t>
    </r>
    <r>
      <rPr>
        <sz val="11"/>
        <rFont val="Calibri"/>
        <family val="2"/>
        <scheme val="minor"/>
      </rPr>
      <t xml:space="preserve"> </t>
    </r>
  </si>
  <si>
    <t>Building finishes including; constructing 20x100mm high 1:3 cement-sand skirting, 700mm wide C20 concrete splash apron; supply and installation of 2no. toilet paper holders, installation of floor drains with associated pipework and fitting s connected to soak pit, complete to the specifications and as directed by the Engineer</t>
  </si>
  <si>
    <r>
      <t>Supply and erect 1000 litre (1m</t>
    </r>
    <r>
      <rPr>
        <vertAlign val="superscript"/>
        <sz val="10"/>
        <rFont val="Arial"/>
        <family val="2"/>
      </rPr>
      <t>3</t>
    </r>
    <r>
      <rPr>
        <sz val="10"/>
        <rFont val="Arial"/>
        <family val="2"/>
      </rPr>
      <t>) high level and 500 litre low level Polyethylene tanks as Polytank, elevated from 2m up to 4m above ground level on a mild steel 80mm steel sectional painted tower or equivalent, complete with access ladders and platforms, including all PN 10 GI/PPR pipework, fittings, gate valves, ball float valve, rain water gutters to low level tank and connection to all water closets in toilet block</t>
    </r>
  </si>
  <si>
    <t>DESCRIPTION: 6 STANCE LINED VIP INSTITUTIONAL TOILETS- BOYS</t>
  </si>
  <si>
    <t>DESCRIPTION: 6 STANCE LINED VIP INSTITUTIONAL TOILETS- GIRLS</t>
  </si>
  <si>
    <t>Allow for 10% contingency</t>
  </si>
  <si>
    <t>SANITATION FACILITIES FOR RUKUNGIRI MUNICIPALITY -LOT 1II</t>
  </si>
  <si>
    <t>SANITATION - RUKUNGIRI MUNICIPALITY</t>
  </si>
  <si>
    <t>4No. 6 stance lined  VIP Institutional toilets- Girls</t>
  </si>
  <si>
    <t>4No. 6 stance lined VIP Institutional toilets- Boys</t>
  </si>
  <si>
    <t>General Items and ESIA Activities</t>
  </si>
  <si>
    <t>RUK G-1</t>
  </si>
  <si>
    <t>RUK G-2</t>
  </si>
  <si>
    <t>RUK G-3</t>
  </si>
  <si>
    <t>RUK S-1</t>
  </si>
  <si>
    <t>RUK S-2</t>
  </si>
  <si>
    <t>RUK S-3</t>
  </si>
  <si>
    <t>RUK S-4</t>
  </si>
  <si>
    <t>RUK S-5</t>
  </si>
  <si>
    <t>RUK S-6</t>
  </si>
  <si>
    <t>RUK S-7</t>
  </si>
  <si>
    <t>RUK S-8</t>
  </si>
  <si>
    <t>RUK S-9</t>
  </si>
  <si>
    <t>BILL No.  RUK G-1</t>
  </si>
  <si>
    <t>Collection, Page RUK G-1/1</t>
  </si>
  <si>
    <t>Collection, Page RUK G-1/2</t>
  </si>
  <si>
    <t>Collection, Page RUK G-1/3</t>
  </si>
  <si>
    <t>RUK G-1.3</t>
  </si>
  <si>
    <t>RUK G-1.2</t>
  </si>
  <si>
    <t>RUK G-1.1</t>
  </si>
  <si>
    <t>BILL No.  RUK G-2</t>
  </si>
  <si>
    <t>RUK G-2.1</t>
  </si>
  <si>
    <t>RUK G-2.2</t>
  </si>
  <si>
    <t>RUK G-2.3</t>
  </si>
  <si>
    <t>RUK G-2.4</t>
  </si>
  <si>
    <t>RUK G-2.5</t>
  </si>
  <si>
    <t>RUK G-2.6</t>
  </si>
  <si>
    <t>RUK G-2.7</t>
  </si>
  <si>
    <t>RUK G-2.8</t>
  </si>
  <si>
    <t>RUK G-2.9</t>
  </si>
  <si>
    <t>RUK G-2.10</t>
  </si>
  <si>
    <t>RUK G-2.11</t>
  </si>
  <si>
    <t>RUK G-2.12</t>
  </si>
  <si>
    <t>RUK G-2.13</t>
  </si>
  <si>
    <t>RUK G-2.14</t>
  </si>
  <si>
    <t>RUK G-2.15</t>
  </si>
  <si>
    <t>RUK G-2.16</t>
  </si>
  <si>
    <t>RUK G-2.17</t>
  </si>
  <si>
    <t>RUK G-2.18</t>
  </si>
  <si>
    <t>RUK G-2.19</t>
  </si>
  <si>
    <t>RUK G-2.21</t>
  </si>
  <si>
    <t>RUK G-2.22</t>
  </si>
  <si>
    <t>RUK G-2.23</t>
  </si>
  <si>
    <t>RUK G-2.24</t>
  </si>
  <si>
    <t>RUK G-2.25</t>
  </si>
  <si>
    <t>RUK G-2.26</t>
  </si>
  <si>
    <t>RUK G-2.27</t>
  </si>
  <si>
    <t>RUK G-2.28</t>
  </si>
  <si>
    <t>RUK G-2.29</t>
  </si>
  <si>
    <t>RUK G-2.30</t>
  </si>
  <si>
    <t>RUK G-2.31</t>
  </si>
  <si>
    <t>RUK G-2.32</t>
  </si>
  <si>
    <t>RUK G-2.33</t>
  </si>
  <si>
    <t>RUK G-2.34</t>
  </si>
  <si>
    <t>RUK G-2.35</t>
  </si>
  <si>
    <t>RUK G-2.36</t>
  </si>
  <si>
    <t>RUK G-2.37</t>
  </si>
  <si>
    <t>RUK G-2.38</t>
  </si>
  <si>
    <t>RUK G-2.39</t>
  </si>
  <si>
    <t>RUK G-2.40</t>
  </si>
  <si>
    <t>RUK G-2.41</t>
  </si>
  <si>
    <t>RUK G-2.42</t>
  </si>
  <si>
    <t>RUK G-2.43</t>
  </si>
  <si>
    <t>RUK G-2.44</t>
  </si>
  <si>
    <t>RUK G-2.45</t>
  </si>
  <si>
    <t>RUK G-2.46</t>
  </si>
  <si>
    <t>RUK G-2.47</t>
  </si>
  <si>
    <t>Collection, Page RUK G-2/1</t>
  </si>
  <si>
    <t>Collection, Page RUK G-2/2</t>
  </si>
  <si>
    <t>BILL No. RUK G-3</t>
  </si>
  <si>
    <t>RUK G-3.1</t>
  </si>
  <si>
    <t>RUK G-3.2</t>
  </si>
  <si>
    <t>RUK G-3.3</t>
  </si>
  <si>
    <t>RUK G-3.4</t>
  </si>
  <si>
    <t>RUK G-3.5</t>
  </si>
  <si>
    <t>RUK G-3.6</t>
  </si>
  <si>
    <t>RUK G-3.7</t>
  </si>
  <si>
    <t>BILL No. RUK S-1</t>
  </si>
  <si>
    <t>Collection, Page RUK S - 1/1</t>
  </si>
  <si>
    <t>Collection, Page RUK S - 1/2</t>
  </si>
  <si>
    <t>BILL No. RUK S-2</t>
  </si>
  <si>
    <t>Collection, Page RUK S - 2/1</t>
  </si>
  <si>
    <t>RUK S-2.4</t>
  </si>
  <si>
    <t>RUK S-2.2</t>
  </si>
  <si>
    <t>RUK S-2.1</t>
  </si>
  <si>
    <t>RUK S-3.1</t>
  </si>
  <si>
    <t>RUK S-3.2</t>
  </si>
  <si>
    <t>RUK S-3.3</t>
  </si>
  <si>
    <t>RUK S-3.4</t>
  </si>
  <si>
    <t>RUK S-3.5</t>
  </si>
  <si>
    <t>RUK S-3.6</t>
  </si>
  <si>
    <t>RUK S-3.8</t>
  </si>
  <si>
    <t>Collection, Page RUK S - 3/1</t>
  </si>
  <si>
    <t>BILL No. RUK S-3</t>
  </si>
  <si>
    <t>BILL No. RUK S-4</t>
  </si>
  <si>
    <t>RUK S-4.1</t>
  </si>
  <si>
    <t>RUK S-4.2</t>
  </si>
  <si>
    <t>RUK S-4.3</t>
  </si>
  <si>
    <t>RUK S-4.4</t>
  </si>
  <si>
    <t>RUK S-4.5</t>
  </si>
  <si>
    <t>RUK S-4.6</t>
  </si>
  <si>
    <t>RUK S-4.7</t>
  </si>
  <si>
    <t>RUK S-4.8</t>
  </si>
  <si>
    <t>RUK S-4.9</t>
  </si>
  <si>
    <t>BILL No. RUK S-5</t>
  </si>
  <si>
    <t>2No.13 stance Waterborne  public Toilets at Kebisoni &amp;  Nyamayenjo Market</t>
  </si>
  <si>
    <t>2 No.3 Stance Water Borne Toilets at Kakabanda Health Centre &amp; Nyakibale Hospital</t>
  </si>
  <si>
    <t>RUK S-6.6</t>
  </si>
  <si>
    <t>RUK S-6.8</t>
  </si>
  <si>
    <t>RUK S-6.7</t>
  </si>
  <si>
    <t>RUK S-6.9</t>
  </si>
  <si>
    <t>RUK S-6.1</t>
  </si>
  <si>
    <t>RUK S-6.2</t>
  </si>
  <si>
    <t>RUK S-6.3</t>
  </si>
  <si>
    <t>RUK S-6.4</t>
  </si>
  <si>
    <t>RUK S-6.5</t>
  </si>
  <si>
    <t>RUK S-6.10</t>
  </si>
  <si>
    <t>RUK S-6.11</t>
  </si>
  <si>
    <t>RUK S-6.12</t>
  </si>
  <si>
    <t>RUK S-6.13</t>
  </si>
  <si>
    <t>RUK S-6.14</t>
  </si>
  <si>
    <t>RUK S-6.16</t>
  </si>
  <si>
    <t>RUK S-6.17</t>
  </si>
  <si>
    <t>RUK S-6.19</t>
  </si>
  <si>
    <t>RUK S-6.20</t>
  </si>
  <si>
    <t>RUK S-6.21</t>
  </si>
  <si>
    <t>RUK S-6.22</t>
  </si>
  <si>
    <t>RUK S-6.23</t>
  </si>
  <si>
    <t>RUK S-6.15</t>
  </si>
  <si>
    <t>Collection, Page RUK S S-6/1</t>
  </si>
  <si>
    <t>Collection, Page RUK S-6/2</t>
  </si>
  <si>
    <t>Collection, Page RUK S-6/3</t>
  </si>
  <si>
    <t>Collection, Page RUK S-6/4</t>
  </si>
  <si>
    <t>Collection, Page RUK S-6/5</t>
  </si>
  <si>
    <t>Collection, Page RUK S-6/6</t>
  </si>
  <si>
    <t>Collection, Page RUK S-6/7</t>
  </si>
  <si>
    <t>Collection, Page RUK S-6/8</t>
  </si>
  <si>
    <t>BILL No. RUK S-7</t>
  </si>
  <si>
    <t>DESCRIPTION: 3 STANCE WATERBORNE TOILETS AT KAKABANDA HEALTH CENTRE &amp; NYAKIBALE HOSPITAL</t>
  </si>
  <si>
    <t>Collection, Page  RUK S-6/8</t>
  </si>
  <si>
    <t>BILL No.  RUK S-9</t>
  </si>
  <si>
    <t>Water tightness tests for all , retaining structures.</t>
  </si>
  <si>
    <t>Compensatory tree planting in areas where trees are cut down as a result of project works (along the  FSTP and sanitation facilities)</t>
  </si>
  <si>
    <t>A150</t>
  </si>
  <si>
    <t>Insurance cover  for workers</t>
  </si>
  <si>
    <t xml:space="preserve">SANITATION FACILITIES FOR RUKUNGIRI MUNICIPALITY -LOT 3 </t>
  </si>
  <si>
    <t>Cost of 4 Planted Drying Beds</t>
  </si>
  <si>
    <t>Total Cost of 2 Toilet Blocks</t>
  </si>
  <si>
    <r>
      <t xml:space="preserve"> </t>
    </r>
    <r>
      <rPr>
        <b/>
        <u/>
        <sz val="10.7"/>
        <color indexed="8"/>
        <rFont val="Calibri"/>
        <family val="2"/>
        <scheme val="minor"/>
      </rPr>
      <t xml:space="preserve">Excavation for foundations/pit </t>
    </r>
    <r>
      <rPr>
        <b/>
        <u/>
        <sz val="11"/>
        <rFont val="Calibri"/>
        <family val="2"/>
        <scheme val="minor"/>
      </rPr>
      <t xml:space="preserve"> </t>
    </r>
  </si>
  <si>
    <r>
      <t xml:space="preserve"> </t>
    </r>
    <r>
      <rPr>
        <sz val="10.7"/>
        <color indexed="8"/>
        <rFont val="Calibri"/>
        <family val="2"/>
        <scheme val="minor"/>
      </rPr>
      <t>Collection, Page PT 1-1</t>
    </r>
  </si>
  <si>
    <r>
      <t xml:space="preserve"> </t>
    </r>
    <r>
      <rPr>
        <sz val="10.7"/>
        <color indexed="8"/>
        <rFont val="Calibri"/>
        <family val="2"/>
        <scheme val="minor"/>
      </rPr>
      <t>Collection, Page PT 1-2</t>
    </r>
  </si>
  <si>
    <r>
      <t xml:space="preserve"> </t>
    </r>
    <r>
      <rPr>
        <sz val="10.7"/>
        <color indexed="8"/>
        <rFont val="Calibri"/>
        <family val="2"/>
        <scheme val="minor"/>
      </rPr>
      <t>Collection, Page PT 1-3</t>
    </r>
  </si>
  <si>
    <r>
      <t xml:space="preserve"> </t>
    </r>
    <r>
      <rPr>
        <sz val="10.7"/>
        <color indexed="8"/>
        <rFont val="Calibri"/>
        <family val="2"/>
        <scheme val="minor"/>
      </rPr>
      <t>Collection, Page PT 1-4</t>
    </r>
  </si>
  <si>
    <r>
      <t xml:space="preserve"> </t>
    </r>
    <r>
      <rPr>
        <sz val="10.7"/>
        <color indexed="8"/>
        <rFont val="Calibri"/>
        <family val="2"/>
        <scheme val="minor"/>
      </rPr>
      <t>Collection, Page PT 1-5</t>
    </r>
  </si>
  <si>
    <r>
      <t xml:space="preserve"> </t>
    </r>
    <r>
      <rPr>
        <sz val="10.7"/>
        <color indexed="8"/>
        <rFont val="Calibri"/>
        <family val="2"/>
        <scheme val="minor"/>
      </rPr>
      <t>Collection, Page PT 1-6</t>
    </r>
  </si>
  <si>
    <r>
      <t xml:space="preserve"> </t>
    </r>
    <r>
      <rPr>
        <sz val="10.7"/>
        <color indexed="8"/>
        <rFont val="Calibri"/>
        <family val="2"/>
        <scheme val="minor"/>
      </rPr>
      <t>Collection, Page PT 1-7</t>
    </r>
  </si>
  <si>
    <r>
      <t xml:space="preserve"> </t>
    </r>
    <r>
      <rPr>
        <sz val="10.7"/>
        <color indexed="8"/>
        <rFont val="Calibri"/>
        <family val="2"/>
        <scheme val="minor"/>
      </rPr>
      <t>Collection, Page PT 1-8</t>
    </r>
  </si>
  <si>
    <r>
      <t xml:space="preserve"> </t>
    </r>
    <r>
      <rPr>
        <sz val="10.7"/>
        <color indexed="8"/>
        <rFont val="Calibri"/>
        <family val="2"/>
        <scheme val="minor"/>
      </rPr>
      <t>Collection, Page PT 1-2</t>
    </r>
    <r>
      <rPr>
        <sz val="11"/>
        <rFont val="Calibri"/>
        <family val="2"/>
        <scheme val="minor"/>
      </rPr>
      <t xml:space="preserve"> </t>
    </r>
  </si>
  <si>
    <t>A221.3</t>
  </si>
  <si>
    <t>Double Cabin Pick-up transport vehicle (2No.) - running costs</t>
  </si>
  <si>
    <t>QUANTITIES FOR ONE PLANTED DRYING BED</t>
  </si>
  <si>
    <t>QUANTITIES FOR ONE CONSTRUCTED WETLAND</t>
  </si>
  <si>
    <t>QUANTITIES FOR ONE HORIZONTAL ROCK FILTER</t>
  </si>
  <si>
    <t>Designed mix, grade C15 concrete, to BS 5328, with ordinary Portland cement to BS 12, aggregate to BS 882, for the following aggregate sizes</t>
  </si>
  <si>
    <t>Grade C25</t>
  </si>
  <si>
    <t>Designed mix, grade C25 concrete, to BS 5328, with ordinary Portland cement to BS12, aggregate to BS 882, for the following aggregate sizes</t>
  </si>
  <si>
    <t>Placing Mass Concrete</t>
  </si>
  <si>
    <t>Placing blinding concrete, for floor slab, grade C15, of the following thickness</t>
  </si>
  <si>
    <t>Placing Reinforced Concrete</t>
  </si>
  <si>
    <t>Placing reinforced concrete, grade C25, for ground slab of the following thickness</t>
  </si>
  <si>
    <t>Thickness 150 - 300mm</t>
  </si>
  <si>
    <t>Walls</t>
  </si>
  <si>
    <t>Placing reinforced concrete, grade C25, for walls of the following thickness</t>
  </si>
  <si>
    <t>F642</t>
  </si>
  <si>
    <t>G213</t>
  </si>
  <si>
    <t>Width: 0.2-0.4m</t>
  </si>
  <si>
    <t>G243</t>
  </si>
  <si>
    <t>G245</t>
  </si>
  <si>
    <t>Width exceeding 1.22m</t>
  </si>
  <si>
    <t>Deformed High Yield Steel Bars</t>
  </si>
  <si>
    <t>High yield square twisted or ribbed bars to BS4449  and of the following sizes</t>
  </si>
  <si>
    <t>Joints</t>
  </si>
  <si>
    <t>Plastic waterstops of PVC to BS 903 of the following width</t>
  </si>
  <si>
    <t>G653</t>
  </si>
  <si>
    <t>Width 150 - 300mm</t>
  </si>
  <si>
    <t>Finishing of Top Surfaces</t>
  </si>
  <si>
    <t>Inserts</t>
  </si>
  <si>
    <t>Pipe inserts projecting from two faces of the concrete and of the following sizes, excluding supply of pipe</t>
  </si>
  <si>
    <t>G832.1</t>
  </si>
  <si>
    <t>100mm ND</t>
  </si>
  <si>
    <t>G832.2</t>
  </si>
  <si>
    <t>200mm ND</t>
  </si>
  <si>
    <t>H 231</t>
  </si>
  <si>
    <t>H251</t>
  </si>
  <si>
    <t>J511</t>
  </si>
  <si>
    <t>J622</t>
  </si>
  <si>
    <t>Thickness 150mm</t>
  </si>
  <si>
    <t>J642</t>
  </si>
  <si>
    <t>J213</t>
  </si>
  <si>
    <t>J243</t>
  </si>
  <si>
    <t>J245</t>
  </si>
  <si>
    <t>J524</t>
  </si>
  <si>
    <t>J812</t>
  </si>
  <si>
    <t>RUKS-2.3</t>
  </si>
  <si>
    <t>Collection, Page RUK S - 4/1</t>
  </si>
  <si>
    <t>Excavation for cuttings, for dry bed in material other than topsoil,rock or artificial hard material,commencing surface is the stripped ground level and stockpile for use as core material</t>
  </si>
  <si>
    <t>Depth 0.25 to 2.5 m</t>
  </si>
  <si>
    <t>Excavation for Cuttings for dry bed in rock, commencing surface is the exposed surface of the rock</t>
  </si>
  <si>
    <t>Disposal of excess excavated material to sites as  specified and as directed by the Engineer</t>
  </si>
  <si>
    <t>Filling to embankments of dry bed by methods specified and to depths as in drawings with the following materials</t>
  </si>
  <si>
    <t>Selected excavated material other than topsoil,rock or artificial hard material</t>
  </si>
  <si>
    <t>E625</t>
  </si>
  <si>
    <t>Imported specified gravel material other than topsoil or rock</t>
  </si>
  <si>
    <t>Designed mix, grade C15 concrete, to BS 5328, with ordinary portland cement to BS 12 , aggregate to BS882 , for the following aggregate sizes</t>
  </si>
  <si>
    <t>F230.1</t>
  </si>
  <si>
    <t>20mm aggregate</t>
  </si>
  <si>
    <t>Designed mix, grade C25 concrete, to BS 5328, with ordinary portland cement to BS 12 , aggregate to BS882 , for the following aggregate sizes</t>
  </si>
  <si>
    <t>F230.2</t>
  </si>
  <si>
    <t>Placing blinding concrete , grade C15, of the following thickness</t>
  </si>
  <si>
    <t>F511.1</t>
  </si>
  <si>
    <t>Placing mas concrete, grade C25, of  the of the following thickness</t>
  </si>
  <si>
    <t>Placing reinforced concrete, grade C25 , of the following thickness</t>
  </si>
  <si>
    <t>F623</t>
  </si>
  <si>
    <t>Fair Finish Plane</t>
  </si>
  <si>
    <t>All widths</t>
  </si>
  <si>
    <t>High Yield Steel</t>
  </si>
  <si>
    <t>High yield squire twisted bars to BS4449  and of the following sizes</t>
  </si>
  <si>
    <t>G523</t>
  </si>
  <si>
    <t>With steel float finish</t>
  </si>
  <si>
    <t>PIPEWORK-PIPES</t>
  </si>
  <si>
    <t>Plastic Drain Pipes</t>
  </si>
  <si>
    <t>uPVC drain pipes, to BS 5481, with flexible joints to BS 4346 or BS 6209, 200 mm ND,  laid in trench to the following depths</t>
  </si>
  <si>
    <t>I514</t>
  </si>
  <si>
    <t>PIPEWORK - FITTINGS AND VALVES</t>
  </si>
  <si>
    <t>Plastic Pipe Fittings</t>
  </si>
  <si>
    <t>Bends</t>
  </si>
  <si>
    <t>uPVC bends with push-fit joint for use with uPVC pipes, to ISO 2531, all to PN4, and of the following sizes</t>
  </si>
  <si>
    <t>J412.1</t>
  </si>
  <si>
    <r>
      <t>200 mm DN all socketed 90</t>
    </r>
    <r>
      <rPr>
        <vertAlign val="superscript"/>
        <sz val="10"/>
        <rFont val="Arial"/>
        <family val="2"/>
      </rPr>
      <t>0</t>
    </r>
    <r>
      <rPr>
        <sz val="10"/>
        <rFont val="Arial"/>
        <family val="2"/>
      </rPr>
      <t xml:space="preserve"> bend</t>
    </r>
  </si>
  <si>
    <t>J412.2</t>
  </si>
  <si>
    <r>
      <t>200 mm DN all socketed 45</t>
    </r>
    <r>
      <rPr>
        <vertAlign val="superscript"/>
        <sz val="10"/>
        <rFont val="Arial"/>
        <family val="2"/>
      </rPr>
      <t>0</t>
    </r>
    <r>
      <rPr>
        <sz val="10"/>
        <rFont val="Arial"/>
        <family val="2"/>
      </rPr>
      <t xml:space="preserve"> bend</t>
    </r>
  </si>
  <si>
    <t>Junctions and Branches</t>
  </si>
  <si>
    <t>All Socketed uPVC Cross tee to BS 4346, and of the following size</t>
  </si>
  <si>
    <t>J422</t>
  </si>
  <si>
    <t>200/200/200/200 mm ND</t>
  </si>
  <si>
    <t>Straight Specials</t>
  </si>
  <si>
    <t>Perforated uPVC drain pipes, to BS 5481, with flexible joints to BS 4346 or BS 6209, 200 mm DN</t>
  </si>
  <si>
    <t>J482.1</t>
  </si>
  <si>
    <t>Length not exceeding 1.0m</t>
  </si>
  <si>
    <t>J482.2</t>
  </si>
  <si>
    <t>Length not exceeding 1.6m</t>
  </si>
  <si>
    <t>J482.3</t>
  </si>
  <si>
    <t>J482.4</t>
  </si>
  <si>
    <t>Length not exceeding 3.3m</t>
  </si>
  <si>
    <t>uPVC drain pipes, to BS 5481, with flexible joints to BS 4346 or BS 6209, 200 mm DN</t>
  </si>
  <si>
    <t>J482.5</t>
  </si>
  <si>
    <t>Length not exceeding 0.7m</t>
  </si>
  <si>
    <t>J482.6</t>
  </si>
  <si>
    <t>Length not exceeding 3.0m</t>
  </si>
  <si>
    <t>End caps</t>
  </si>
  <si>
    <t>uPVC end caps to fit uPVC spigots, to ISO 161 and of the following pipe sizes</t>
  </si>
  <si>
    <t>J492</t>
  </si>
  <si>
    <t>ND 200 mm</t>
  </si>
  <si>
    <t>PIPEWORK-MANHOLES AND PIPEWORK ANCILLARIES</t>
  </si>
  <si>
    <t>In Situ Concrete Manholes</t>
  </si>
  <si>
    <t>PIPEWORK-SUPPORTS AND PROTECTION, ANCILLARIES TO LAYING AND EXCAVATION</t>
  </si>
  <si>
    <t>Extras to Excavation and Backfilling</t>
  </si>
  <si>
    <t>In Pipe Trenches</t>
  </si>
  <si>
    <t>Extras to excavation in pipe trenches in the following materials</t>
  </si>
  <si>
    <t>L111</t>
  </si>
  <si>
    <t>In rock</t>
  </si>
  <si>
    <t>Beds</t>
  </si>
  <si>
    <t>Pipe bedding, of imported granular material, for the following pipe sizes</t>
  </si>
  <si>
    <t>L331</t>
  </si>
  <si>
    <t>Surrounds</t>
  </si>
  <si>
    <t>Pipe surrounds, of imported granular material, for the following pipe sizes</t>
  </si>
  <si>
    <r>
      <t>Supply and place / plant approved Phragmytes Australis Shoots (8-10 shoots/m</t>
    </r>
    <r>
      <rPr>
        <vertAlign val="superscript"/>
        <sz val="10"/>
        <rFont val="Arial Narrow"/>
        <family val="2"/>
      </rPr>
      <t>2</t>
    </r>
    <r>
      <rPr>
        <sz val="10"/>
        <rFont val="Arial Narrow"/>
        <family val="2"/>
      </rPr>
      <t>)</t>
    </r>
  </si>
  <si>
    <t>RUKS-3.7</t>
  </si>
  <si>
    <t xml:space="preserve">MISCELLANEOUS WORKS </t>
  </si>
  <si>
    <t>Collection, Page RUK S S-3/1</t>
  </si>
  <si>
    <t>Collection, Page RUK S S-3/2</t>
  </si>
  <si>
    <t>Collection, Page RUK S S-3/3</t>
  </si>
  <si>
    <t>Collection, Page RUK S S-3/4</t>
  </si>
  <si>
    <t>Collection, Page RUK S S-3/5</t>
  </si>
  <si>
    <t>DESCRIPTION: SELF PRIMING CHAMBER</t>
  </si>
  <si>
    <t>Excavation for foundations, in material other than topsoil, rock or artificial hard material, commencing surface is the stripped ground level</t>
  </si>
  <si>
    <t>Excavation for foundations, in rock, commencing surface is the exposed surface of the rock</t>
  </si>
  <si>
    <t>Material other than topsoil, rock, or artificial hard material inclined at an angle not exceeding 45 degrees to the horizontal</t>
  </si>
  <si>
    <t>Disposal of excavated material from site to disposal area as directed by the Engineer</t>
  </si>
  <si>
    <t>Soil</t>
  </si>
  <si>
    <t>Cast or Spun Iron Pipe Fittings</t>
  </si>
  <si>
    <t>All flanged tee to BS 4346, flanges to BS 4504 ,all to PN4, and of the following sizes</t>
  </si>
  <si>
    <t>J321</t>
  </si>
  <si>
    <t>100/100 mm ND</t>
  </si>
  <si>
    <t>Flange Adaptors</t>
  </si>
  <si>
    <t xml:space="preserve">Flange adaptor, Maxi Type or similar wide range adaptor to fit pipe spigots, flanges to BS4505, and of the following sizes </t>
  </si>
  <si>
    <t>J351</t>
  </si>
  <si>
    <t>100 mm ND</t>
  </si>
  <si>
    <t>Ductile iron spigot pipe with puddled flange, to BS 4772, flanges to BS 4504, all to PN4, cement mortar lined, and of the following sizes</t>
  </si>
  <si>
    <t>J381</t>
  </si>
  <si>
    <t>100 mm ND and length not exceeding 1.0 m for vent</t>
  </si>
  <si>
    <t>All Socketted uPVC tee to BS4346, and of the following size</t>
  </si>
  <si>
    <t>200/200/200 mm ND</t>
  </si>
  <si>
    <t>uPVC drain pipes to BS5481, with flexible joints to BS 4346 or BS 6209, 200 mm DN</t>
  </si>
  <si>
    <t>J482</t>
  </si>
  <si>
    <t>MISCELLANEOUS METAL WORK</t>
  </si>
  <si>
    <t>Ladders</t>
  </si>
  <si>
    <t>Internal galvanised mild steel ladder to BS 4211, galvanised to BS 729, and fixed to the following structures</t>
  </si>
  <si>
    <t>N130</t>
  </si>
  <si>
    <t>Fixed  to a reinforced concrete structure</t>
  </si>
  <si>
    <t>Open Grid Flooring</t>
  </si>
  <si>
    <t>Mild steel open grid flooring to BS 4592, galvanised to BS 729, 6mm thick, complete with frames and supports, fixed into a steel structure, and of the following widths</t>
  </si>
  <si>
    <t>N180</t>
  </si>
  <si>
    <t>Width not exceeding 1.5m</t>
  </si>
  <si>
    <t>Stop and Guide Bar</t>
  </si>
  <si>
    <t>Supply and Install Adjustable steel coated stop bar fastening system and OD32mm guide bar inclusive of a ballast, floating mechanism as seen in the drawings</t>
  </si>
  <si>
    <t>DN100 Flexible pipe not exceeding 0.5m connected to float system</t>
  </si>
  <si>
    <t>Collection, Page RUK S-4/1</t>
  </si>
  <si>
    <t>Collection, Page RUK S-4/2</t>
  </si>
  <si>
    <t>Collection, Page RUKS-4/3</t>
  </si>
  <si>
    <t>Collection, Page RUK S-4/4</t>
  </si>
  <si>
    <t>Self Priming Chamber</t>
  </si>
  <si>
    <t>Excavation for cuttings, for dry bed in material other than topsoil,rock or artificial hard material,commencing surface is the stripped ground level</t>
  </si>
  <si>
    <t>Depth 0.25 to 1.5 m</t>
  </si>
  <si>
    <t>E332</t>
  </si>
  <si>
    <t>Depth  0.25-1.5m</t>
  </si>
  <si>
    <t>Designed mix,grade C15 concrete, to BS 5328, with ordinary portland cement to BS12, aggregate to BS882 , for the following aggregate sizes</t>
  </si>
  <si>
    <t>F233</t>
  </si>
  <si>
    <t>Designed mix,grade C25 concrete, to BS 5328, with ordinary portland cement to BS 12 , aggregate to BS882 , for the following aggregate sizes</t>
  </si>
  <si>
    <t>F253</t>
  </si>
  <si>
    <t>Placing blinding concrete, grade C15, of the following thickness</t>
  </si>
  <si>
    <t>Placing mass concrete, grade C25, of the following thickness</t>
  </si>
  <si>
    <t>F521</t>
  </si>
  <si>
    <t>F621</t>
  </si>
  <si>
    <t>Fair Finish Plane Verticle</t>
  </si>
  <si>
    <t>uPVC drain pipes, to BS 5481, with flexible joints to BS 4346 or BS 6209, 200 mm ND,  laid NOT in trench to the following depths</t>
  </si>
  <si>
    <t>I511</t>
  </si>
  <si>
    <t>On ground and Supported with steel section</t>
  </si>
  <si>
    <t>uPVC drain pipes, to BS5481 with flexible joints to BS4346 or BS6209, 200 ND, laid in trench to the following depths</t>
  </si>
  <si>
    <t>Length not exceeding 1.8m</t>
  </si>
  <si>
    <t>Length not exceeding 2.0m</t>
  </si>
  <si>
    <t>Length not exceeding 0.4m</t>
  </si>
  <si>
    <t>Collection, Page RUK S-5/1</t>
  </si>
  <si>
    <t>Collection, Page RUK-5/2</t>
  </si>
  <si>
    <t>Collection, Page RUK S-5/3</t>
  </si>
  <si>
    <t>Collection, Page RUK S-5/4</t>
  </si>
  <si>
    <t>Collection, Page RUK S-5/5</t>
  </si>
  <si>
    <t>Cost for 2 Constructed Wetlands</t>
  </si>
  <si>
    <t>BILL No. RUK S-6</t>
  </si>
  <si>
    <t>J412</t>
  </si>
  <si>
    <t>All Socketed uPVC tee to BS4346, of the following size</t>
  </si>
  <si>
    <t>Length not exceeding 0.6m</t>
  </si>
  <si>
    <t>Length not exceeding 1.2m</t>
  </si>
  <si>
    <t>Length not exceeding 1.5m</t>
  </si>
  <si>
    <t>Flexible sealing foil 25mm thick, or similar approved, laid to the surface of compacted marrum</t>
  </si>
  <si>
    <t>Surfaces of compacted marrum inclined at an angle not exceeding 60 degrees to the horizontal</t>
  </si>
  <si>
    <t>Collection, Page RUK S-6/1</t>
  </si>
  <si>
    <t>Cost for 2 Horizontal Rock Filters</t>
  </si>
  <si>
    <t>BILL No. RUK S-8</t>
  </si>
  <si>
    <t>DESCRIPTION: PROCUREMENT OF EQUIPMENT</t>
  </si>
  <si>
    <t>PROCUREMENT OF TOOLS AND EQUIPMENT</t>
  </si>
  <si>
    <t>PROTECTIVE CLOTHING FOR FSMF STAFF</t>
  </si>
  <si>
    <t>Protective overalls</t>
  </si>
  <si>
    <t>No.</t>
  </si>
  <si>
    <t>Sewer man trousers, made of special web, coated on both sides, wear-resistant, resistant to oils, greases and diluted acids, with attached PVC boots and waterproof seams</t>
  </si>
  <si>
    <t>Yellow / orange protective jacket fully seamless in the shoulder and back area, vent eyes under the arms, covered bottom row, turnover collar with straps, knitted sleeve end, two sewn-on side pockets with flaps</t>
  </si>
  <si>
    <t>Pair of rubber boots for sewer man 90 cm high with eye on top</t>
  </si>
  <si>
    <t>Pair of protective gloves made of synthetic material, resistant to mineral oils and greases, acids, alkaline and aggressive chemicals. Length 350 mm</t>
  </si>
  <si>
    <t>MISCELLANEOUS TOOLS</t>
  </si>
  <si>
    <t>Shovels, complete with good wooden handle</t>
  </si>
  <si>
    <t>Contractor's pick axes with point and chisel steel end, length 800 mm, complete with good wooden handles</t>
  </si>
  <si>
    <t>Steel hoes, blade width 200 mm, 1.5 kg, complete with good wooden handles</t>
  </si>
  <si>
    <t>Seamless   pressed   tray   wheelbarrows,   steel   frames,   with pneumatic wheels, 80 litres</t>
  </si>
  <si>
    <t>Steel Slashers</t>
  </si>
  <si>
    <t>Steel rakes complete, with good wooden handles</t>
  </si>
  <si>
    <t>Steel forks, complete with good wooden handles</t>
  </si>
  <si>
    <t>Collection, Page RUK S-8/1</t>
  </si>
  <si>
    <t xml:space="preserve">The works under this bill are covered under Part 3 of the Particular Specifications. </t>
  </si>
  <si>
    <t>DESCRIPTION: FACILITY WAREHOUSE</t>
  </si>
  <si>
    <t>Ushs</t>
  </si>
  <si>
    <t>General site clearance for office premises</t>
  </si>
  <si>
    <t>Cut and dispose of trees of the following girths; include removal of stump and backfilling the hole left with top soil</t>
  </si>
  <si>
    <t>D220</t>
  </si>
  <si>
    <t>Girth 1-2 m</t>
  </si>
  <si>
    <t>Strip top soil, depth not exceeding 0.15 m for site</t>
  </si>
  <si>
    <r>
      <t>m</t>
    </r>
    <r>
      <rPr>
        <sz val="10"/>
        <rFont val="Arial"/>
        <family val="2"/>
      </rPr>
      <t>³</t>
    </r>
  </si>
  <si>
    <t>Depth  0.5 - 1.0 m</t>
  </si>
  <si>
    <t>Depth  0.25-0.5m</t>
  </si>
  <si>
    <t>General excavation, for ground floor, in material other than topsoil, rock or artificial hard material, commencing surface is the stripped ground level</t>
  </si>
  <si>
    <t>E424</t>
  </si>
  <si>
    <t>Depth not exceeding 0.25m</t>
  </si>
  <si>
    <t>Preparation of excavated surfaces in the following materials</t>
  </si>
  <si>
    <t>Disposal of excavated material to sites as specified and as directed by the Engineer</t>
  </si>
  <si>
    <t>Material other than topsoil, rock, or artificial hard material</t>
  </si>
  <si>
    <t>Imported rock of size and grading as specified</t>
  </si>
  <si>
    <t>Filling Ancillaries</t>
  </si>
  <si>
    <t>Trimming of Filled Surfaces</t>
  </si>
  <si>
    <t>Trimming of surfaces filled with material other than topsoil, rock or artificial hard material, for the following types of work surfaces</t>
  </si>
  <si>
    <t>E712</t>
  </si>
  <si>
    <t>Surfaces inclined at an angle not exceeding 45 degrees to the horizontal</t>
  </si>
  <si>
    <t>Trimming of surfaces filled with rock, for the following types of work surfaces</t>
  </si>
  <si>
    <t>E713</t>
  </si>
  <si>
    <t>10 mm aggregate</t>
  </si>
  <si>
    <t>Designed mix, grade C25 concrete, to BS 5328, with ordinary Portland cement to BS 12, aggregate to BS 882, for the following aggregate sizes</t>
  </si>
  <si>
    <t>Placing reinforced concrete, grade C25, for ring beam</t>
  </si>
  <si>
    <r>
      <t>Cross-sectional area 0.03-0.1m</t>
    </r>
    <r>
      <rPr>
        <vertAlign val="superscript"/>
        <sz val="10"/>
        <rFont val="Arial"/>
        <family val="2"/>
      </rPr>
      <t>2</t>
    </r>
  </si>
  <si>
    <t>Width 0.2 - 0.4m</t>
  </si>
  <si>
    <t xml:space="preserve">Carried to Collection </t>
  </si>
  <si>
    <t>G241</t>
  </si>
  <si>
    <t>Width not exceeding 0.1m</t>
  </si>
  <si>
    <t>High yield square twisted bars to BS 4449  and of the following sizes</t>
  </si>
  <si>
    <t>Nominal size, not exceeding 12 mm</t>
  </si>
  <si>
    <t>High steel fabric reinforcement to BS 4483, fabric reference A252, and of the following mass</t>
  </si>
  <si>
    <t>Nominal mass 3-4 kg/m²</t>
  </si>
  <si>
    <t>BRICKWORK, BLOCKWORK, AND MASONRY</t>
  </si>
  <si>
    <t>Dense Concrete Blockwork</t>
  </si>
  <si>
    <t>Dense concrete blockwork to BS 7263, jointed with ordinary 1:5 cement mortar, and of the following thicknesses</t>
  </si>
  <si>
    <t>U523</t>
  </si>
  <si>
    <t>230 mm thick</t>
  </si>
  <si>
    <t xml:space="preserve">m² </t>
  </si>
  <si>
    <t>U583</t>
  </si>
  <si>
    <t>External quality high gloss oil paint, two coats, to the following timber surfaces; include surface preparation and undercoat</t>
  </si>
  <si>
    <t>Smooth Concrete Surfaces</t>
  </si>
  <si>
    <t>External quality high gloss oil paint, two coats, to the following smooth concrete surfaces; include surface preparation as specified</t>
  </si>
  <si>
    <t>V333.1</t>
  </si>
  <si>
    <t>Surfaces of walls inclined at an angle exceeding 60 degrees to the horizontal</t>
  </si>
  <si>
    <t>Internal quality high gloss oil paint, two coats, to the following smooth concrete surfaces; include surface preparation as specified</t>
  </si>
  <si>
    <t>V333.2</t>
  </si>
  <si>
    <t>External quality emulsion paint, under coat &amp; two overcoats, to the following smooth concrete surfaces, include surface preparation as specified</t>
  </si>
  <si>
    <t>V533.1</t>
  </si>
  <si>
    <t>Internal quality emulsion paint, under coat &amp; two overcoats, to the following smooth concrete surfaces, include surface preparation as specified</t>
  </si>
  <si>
    <t>V533.2</t>
  </si>
  <si>
    <t>V534</t>
  </si>
  <si>
    <t>Soffit surfaces inclined at an angle not exceeding 30 degrees to the horizontal</t>
  </si>
  <si>
    <t>Surfaces to walls inclined at an angle exceeding 60 degrees to the horizontal in ordinary cement mortar</t>
  </si>
  <si>
    <t>Flexible polyethylene sheeting, gauge 1000, or similar approved, laid to the surface of blinding concrete or sand blinded hardcore fill</t>
  </si>
  <si>
    <t>Sand and Cement Screed</t>
  </si>
  <si>
    <t>Surfaces of floors inclined at an angle not exceeding 30 degrees to the horizontal and average thickness of 25 mm</t>
  </si>
  <si>
    <t>RUK S-7.1</t>
  </si>
  <si>
    <t>Construct roofing, complete as in the drawings and as specified; include tie beams, purlins, rafters, struts, wall plate, facia board and all roofing timber, gauge 24 prepainted GCI sheeting and ridges</t>
  </si>
  <si>
    <r>
      <t>m</t>
    </r>
    <r>
      <rPr>
        <vertAlign val="superscript"/>
        <sz val="10"/>
        <color indexed="8"/>
        <rFont val="Arial"/>
        <family val="2"/>
      </rPr>
      <t>2</t>
    </r>
  </si>
  <si>
    <t>RUKS-7.2</t>
  </si>
  <si>
    <t>Supply and fix steel frame glazed window, 1.5 m by 1.2 m clear opening; include frame, glazing, all iron mongery, varnishing</t>
  </si>
  <si>
    <t>RUK S-7.3</t>
  </si>
  <si>
    <t>Supply and fix steel frame glazed top hung window, 0.6 m by 0.6 m clear opening; include frame, glazing, all iron mongery, varnishing</t>
  </si>
  <si>
    <t>RUK S-7.4</t>
  </si>
  <si>
    <t>Supply and fix steel frame glazed top hung window, 0.8 m by 0.6 m clear opening; include frame, glazing, all iron mongery, varnishing</t>
  </si>
  <si>
    <t>RUK S-7.5</t>
  </si>
  <si>
    <t>Supply and fix single leaf  hardwood flush door, size 2.1m by 0.9m; include frame, all ironmongery, varnishing and locking arrangements</t>
  </si>
  <si>
    <t>RUK S-7.6</t>
  </si>
  <si>
    <t>Building finishes including splash apron, burglar proofing windows, etc to the specifications and as directed by the Engineer</t>
  </si>
  <si>
    <t>RUK S-7.7</t>
  </si>
  <si>
    <t>Provide materials and construct septic tank, soak pit, all connecting manholes, drain pipes and fittings as specified in the drawings</t>
  </si>
  <si>
    <t>RUKS-7.8</t>
  </si>
  <si>
    <t>Site works including storm water drainage, fencing, entrance gate, guard's shed, drive way, parking yard, sign post, lighting, water supply and landscaping as directed by the Engineer</t>
  </si>
  <si>
    <t>Collection, Page RUK S-7/1</t>
  </si>
  <si>
    <t>Collection, Page RUK S-7/2</t>
  </si>
  <si>
    <t>Collection, Page RUK S-7/3</t>
  </si>
  <si>
    <t>Collection, Page RUKI S-7/4</t>
  </si>
  <si>
    <t>Collection, Page RUK S-7/5</t>
  </si>
  <si>
    <t>Collection, Page RUK S-7/6</t>
  </si>
  <si>
    <t>Facility Warehouse</t>
  </si>
  <si>
    <t xml:space="preserve">Equipment </t>
  </si>
  <si>
    <t>RUK S-10</t>
  </si>
  <si>
    <t>RUK S-11</t>
  </si>
  <si>
    <t>RUK S-12</t>
  </si>
  <si>
    <r>
      <t xml:space="preserve">The works under this bill are covered under Part 3 of the Particular Specifications. The relevant drawings are the </t>
    </r>
    <r>
      <rPr>
        <sz val="10"/>
        <rFont val="Arial"/>
        <family val="2"/>
      </rPr>
      <t xml:space="preserve">MWE/LOT3/RUK/S/2.0.0 </t>
    </r>
    <r>
      <rPr>
        <sz val="10"/>
        <color indexed="8"/>
        <rFont val="Arial"/>
        <family val="2"/>
      </rPr>
      <t>series (including references made there-in to other drawings)</t>
    </r>
  </si>
  <si>
    <r>
      <t xml:space="preserve">The works under this bill are covered under Part 3 of the Particular Specifications. The relevant drawings are the </t>
    </r>
    <r>
      <rPr>
        <sz val="10"/>
        <rFont val="Arial"/>
        <family val="2"/>
      </rPr>
      <t>DRAWING NO. MWE/LOT3/RUK/S/0.0.0</t>
    </r>
    <r>
      <rPr>
        <sz val="10"/>
        <color rgb="FFFF0000"/>
        <rFont val="Arial"/>
        <family val="2"/>
      </rPr>
      <t xml:space="preserve"> </t>
    </r>
    <r>
      <rPr>
        <sz val="10"/>
        <color indexed="8"/>
        <rFont val="Arial"/>
        <family val="2"/>
      </rPr>
      <t>series (including references made there-in to other drawings)</t>
    </r>
  </si>
  <si>
    <r>
      <t>The works under this bill are covered under Part 3 of the Particular Specifications. The relevant drawings are the</t>
    </r>
    <r>
      <rPr>
        <sz val="10"/>
        <rFont val="Arial"/>
        <family val="2"/>
      </rPr>
      <t xml:space="preserve"> DRAWING NO. MWE/LOT3/RUK/S/1.0.0</t>
    </r>
    <r>
      <rPr>
        <sz val="10"/>
        <color rgb="FFFF0000"/>
        <rFont val="Arial"/>
        <family val="2"/>
      </rPr>
      <t xml:space="preserve"> </t>
    </r>
    <r>
      <rPr>
        <sz val="10"/>
        <color indexed="8"/>
        <rFont val="Arial"/>
        <family val="2"/>
      </rPr>
      <t>series (including references made there-in to other drawings)</t>
    </r>
  </si>
  <si>
    <r>
      <t xml:space="preserve">The works under this bill are covered under Part 3 of the Particular Specifications. The relevant drawings are the </t>
    </r>
    <r>
      <rPr>
        <sz val="10"/>
        <rFont val="Arial"/>
        <family val="2"/>
      </rPr>
      <t xml:space="preserve">DRAWING NO. MWE/LOT3/RUK/S/1.1.0 </t>
    </r>
    <r>
      <rPr>
        <sz val="10"/>
        <color indexed="8"/>
        <rFont val="Arial"/>
        <family val="2"/>
      </rPr>
      <t>series (including references made there-in to other drawings)</t>
    </r>
  </si>
  <si>
    <r>
      <t xml:space="preserve">The works under this bill are covered under Part 3 of the Particular Specifications. The relevant drawings are the </t>
    </r>
    <r>
      <rPr>
        <sz val="10"/>
        <rFont val="Arial"/>
        <family val="2"/>
      </rPr>
      <t>DRAWING NO. MWE/LOT3/RUK/S/2.1.0</t>
    </r>
    <r>
      <rPr>
        <sz val="10"/>
        <color rgb="FFFF0000"/>
        <rFont val="Arial"/>
        <family val="2"/>
      </rPr>
      <t xml:space="preserve"> </t>
    </r>
    <r>
      <rPr>
        <sz val="10"/>
        <color indexed="8"/>
        <rFont val="Arial"/>
        <family val="2"/>
      </rPr>
      <t>series (including references made there-in to other drawings)</t>
    </r>
  </si>
  <si>
    <t>The works under this bill are covered under Part 3 of the Particular Specifications. The relevant drawings are the DRAWING NO. MWE/LOT3/RUK/S/3.1.0 series (including references made there-in to other drawings)</t>
  </si>
  <si>
    <t>The works under this bill are covered under Part 3 of the Particular Specifications. The relevant drawings are the DRAWING NO. MWE/LOT3/RUK/S/4.0.0 series (including references made there-in to other drawings)</t>
  </si>
  <si>
    <t>BILL No. KOB S-9</t>
  </si>
  <si>
    <t>The works under this bill are covered under Part 3 of the Particular Specifications. The relevant drawings are the DRAWING NO. MWE/LOT3/RUK/S/5.0.0 - 5.0.4  series (including references made there-in to other drawings)</t>
  </si>
  <si>
    <t>BILL No. RUK S-10</t>
  </si>
  <si>
    <r>
      <t xml:space="preserve">The works under this bill are covered under Part 3 of the Particular Specifications. The relevant drawings are the DRAWING NO. </t>
    </r>
    <r>
      <rPr>
        <sz val="10"/>
        <rFont val="Arial"/>
        <family val="2"/>
      </rPr>
      <t>MWE/LOT3/RUK/S/7.0.0</t>
    </r>
    <r>
      <rPr>
        <sz val="10"/>
        <color indexed="8"/>
        <rFont val="Arial"/>
        <family val="2"/>
      </rPr>
      <t xml:space="preserve"> series (including references made there-in to other drawings)</t>
    </r>
  </si>
  <si>
    <t>BILL No.  RUK S-11</t>
  </si>
  <si>
    <r>
      <t xml:space="preserve"> </t>
    </r>
    <r>
      <rPr>
        <sz val="10.7"/>
        <color indexed="8"/>
        <rFont val="Calibri"/>
        <family val="2"/>
        <scheme val="minor"/>
      </rPr>
      <t xml:space="preserve">The works under this bill are covered under </t>
    </r>
    <r>
      <rPr>
        <sz val="11"/>
        <rFont val="Calibri"/>
        <family val="2"/>
        <scheme val="minor"/>
      </rPr>
      <t xml:space="preserve"> Part 3 of the Particular Specifications. The relevant   drawings are the DRAWING NO.MWE/LOT3/RUK/S/6.0.2-3 series (including references made there-in to   other drawings)  </t>
    </r>
  </si>
  <si>
    <r>
      <t xml:space="preserve"> </t>
    </r>
    <r>
      <rPr>
        <sz val="10.7"/>
        <color indexed="8"/>
        <rFont val="Calibri"/>
        <family val="2"/>
        <scheme val="minor"/>
      </rPr>
      <t xml:space="preserve">The works under this bill are covered under </t>
    </r>
    <r>
      <rPr>
        <sz val="11"/>
        <rFont val="Calibri"/>
        <family val="2"/>
        <scheme val="minor"/>
      </rPr>
      <t xml:space="preserve"> Part 3 of the Particular Specifications. The relevant   drawings are the DRAWING NO.MWE/LOT3/RUK/S/6.0.0-1  series (including references made there-in to   other drawings)  </t>
    </r>
  </si>
  <si>
    <t>INTERNATIONAL COMPETITIVE BIDDING</t>
  </si>
  <si>
    <t>Purchase of high quality condoms as approved by the Engineer</t>
  </si>
  <si>
    <t>Vehicle repairs &amp; use of standard fuel lubricants - done  monthly for at least 15months</t>
  </si>
  <si>
    <t>Confine access to restricted work sites to limit access of unauthorised persons</t>
  </si>
  <si>
    <t>Provision for protection of excavated areas – tape within the site for shallow excavations and barriers for excavations in public places with depth grater than 1.5m</t>
  </si>
  <si>
    <t>Provide security to all work sites through hiring of security guards</t>
  </si>
  <si>
    <t>18% VAT</t>
  </si>
  <si>
    <t>Deemed Paid</t>
  </si>
  <si>
    <t>Purchase PPEs (nose masks to BS EN 149:2001+A1:2009 standards, ear muffs to BS EN 352-1:2020 standards, gum boots to BS EN 20345:2011 standards, heavy duty gloves to BS EN 388:2016+A1:2018 standards and reflector jackets to BS EN 1150:1999 standards) for use by staff implementing the project.</t>
  </si>
  <si>
    <t>RUK G-1.4</t>
  </si>
  <si>
    <t xml:space="preserve">Allow for electric power connection to the toilet block from the nearest pole within a distance of 50m including processing a customer account with UMEME </t>
  </si>
  <si>
    <t>Provision of New Double Cabin Pick-up transport vehicle as per specifications provided in part 3 of the Technical Specifications</t>
  </si>
  <si>
    <t>Provision of new Motorcycle 125cc and  8BHP and accessories to support works supervision  as per specifications provided in part 3 of the Technical Specifications</t>
  </si>
  <si>
    <t>A221.4</t>
  </si>
  <si>
    <t>Motorcycle running costs</t>
  </si>
  <si>
    <t xml:space="preserve">Water testing of samples from nearby water body/stream  (results of water quality analysis) - to keep track of the water quality during construction </t>
  </si>
  <si>
    <t>Metal field gate to BS 3470 of width  4 m , double leaf</t>
  </si>
  <si>
    <t>MWE/WRKS/20-21/0007/3</t>
  </si>
  <si>
    <t>VOLUME 2-3: BILLS OF QUANTITIES</t>
  </si>
  <si>
    <t>GRAND SUMMARY</t>
  </si>
  <si>
    <t>DESCRIPTION: 13 STANCE WATERBORNE PUBLIC TOILETS AT KEBISONI &amp; NYAMAYENJE MARKET</t>
  </si>
  <si>
    <r>
      <t xml:space="preserve">Conduct geotechnical investigation of the faecal sludge treatment plant site to confirm suitability of the ground conditions to support the faecal sludge treatment plant structures and conduct structural analysis of the reinforced concrete faecal sludge treatment plant structures to confirm soundness of the structural design as shall be approved by the Engineer. The Contractor is required to execute this assignment in accordance with the following guiding standards as shall be approved by the Engineer:                                                               </t>
    </r>
    <r>
      <rPr>
        <b/>
        <sz val="10"/>
        <rFont val="Arial"/>
        <family val="2"/>
      </rPr>
      <t xml:space="preserve">Geotechnical Investigations                                                                  </t>
    </r>
    <r>
      <rPr>
        <i/>
        <sz val="10"/>
        <rFont val="Arial"/>
        <family val="2"/>
      </rPr>
      <t xml:space="preserve">Euro code 7:Geotechnical Design Part 1                                    General Rules: BS EN 1997-1:2004 in association with Euro code 7 -Geotechnical design part 2                                                   Ground investigation and testing: BS EN 1997-2:2007                     </t>
    </r>
    <r>
      <rPr>
        <b/>
        <sz val="10"/>
        <rFont val="Arial"/>
        <family val="2"/>
      </rPr>
      <t>Structural Designs</t>
    </r>
    <r>
      <rPr>
        <i/>
        <sz val="10"/>
        <rFont val="Arial"/>
        <family val="2"/>
      </rPr>
      <t xml:space="preserve">                                                                  BS 8110: Part 1, 2 and 3: 1985, Structural use of concrete                                    BS 8002: Code of practice for Earth Retaining Structures            BS 8007: Code of Practice for Design of Water Retaining Structures                                                                               BS 8004: 1986, Code of Practice for Foundations.                      BS 5950: Part 1: 2000, Structural Steelwork                               BS 8666: 2000, Scheduling, dimensioning, bending and cutting of steel reinforcement for concrete.                                            Steel: Steel Designers' Manual - 5th Edition        </t>
    </r>
  </si>
  <si>
    <t>AUGUST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</si>
</sst>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 #,##0.00_-;\-* #,##0.00_-;_-* &quot;-&quot;??_-;_-@_-"/>
    <numFmt numFmtId="165" formatCode="_(* #,##0_);_(* \(#,##0\);_(* &quot;-&quot;??_);_(@_)"/>
    <numFmt numFmtId="166" formatCode="_(* #,##0.0_);_(* \(#,##0.0\);_(* &quot;-&quot;??_);_(@_)"/>
    <numFmt numFmtId="167" formatCode="_-&quot;£&quot;* #,##0_-;\-&quot;£&quot;* #,##0_-;_-&quot;£&quot;* &quot;-&quot;_-;_-@_-"/>
    <numFmt numFmtId="168" formatCode="0.000"/>
    <numFmt numFmtId="169" formatCode="#,##0.0"/>
    <numFmt numFmtId="170" formatCode="0.0"/>
    <numFmt numFmtId="171" formatCode="_(* #,##0_);_(* \(#,##0\);_(* &quot;&quot;??_);_(@_)"/>
    <numFmt numFmtId="172" formatCode="_(* #,##0.00_);_(* \(#,##0.00\);_(* \-??_);_(@_)"/>
    <numFmt numFmtId="173" formatCode="_(* #,##0.00_);_(* \(#,##0.00\);_(* &quot;&quot;??_);_(@_)"/>
    <numFmt numFmtId="174" formatCode="_-* #,##0_-;\-* #,##0_-;_-* &quot;-&quot;??_-;_-@_-"/>
    <numFmt numFmtId="175" formatCode="#,##0.000"/>
  </numFmts>
  <fonts count="63">
    <font>
      <sz val="11"/>
      <color theme="1"/>
      <name val="Calibri"/>
      <family val="2"/>
      <scheme val="minor"/>
    </font>
    <font>
      <sz val="11"/>
      <color theme="1"/>
      <name val="Calibri"/>
      <family val="2"/>
      <scheme val="minor"/>
    </font>
    <font>
      <sz val="10"/>
      <name val="Arial"/>
      <family val="2"/>
    </font>
    <font>
      <b/>
      <sz val="10"/>
      <name val="Arial"/>
      <family val="2"/>
    </font>
    <font>
      <b/>
      <u/>
      <sz val="10"/>
      <name val="Arial"/>
      <family val="2"/>
    </font>
    <font>
      <sz val="10"/>
      <name val="Times New Roman"/>
      <family val="1"/>
    </font>
    <font>
      <b/>
      <i/>
      <sz val="10"/>
      <name val="Arial"/>
      <family val="2"/>
    </font>
    <font>
      <sz val="11"/>
      <color indexed="8"/>
      <name val="Calibri"/>
      <family val="2"/>
    </font>
    <font>
      <sz val="11"/>
      <color theme="1"/>
      <name val="Arial"/>
      <family val="2"/>
    </font>
    <font>
      <b/>
      <i/>
      <u/>
      <sz val="10"/>
      <name val="Arial"/>
      <family val="2"/>
    </font>
    <font>
      <u/>
      <sz val="10"/>
      <name val="Arial"/>
      <family val="2"/>
    </font>
    <font>
      <vertAlign val="superscript"/>
      <sz val="10"/>
      <name val="Arial"/>
      <family val="2"/>
    </font>
    <font>
      <sz val="10"/>
      <color indexed="10"/>
      <name val="Arial"/>
      <family val="2"/>
    </font>
    <font>
      <b/>
      <sz val="10"/>
      <color indexed="10"/>
      <name val="Arial"/>
      <family val="2"/>
    </font>
    <font>
      <b/>
      <sz val="10"/>
      <color indexed="8"/>
      <name val="Arial"/>
      <family val="2"/>
    </font>
    <font>
      <sz val="10"/>
      <color indexed="8"/>
      <name val="Arial"/>
      <family val="2"/>
    </font>
    <font>
      <b/>
      <u/>
      <sz val="10"/>
      <color indexed="8"/>
      <name val="Arial"/>
      <family val="2"/>
    </font>
    <font>
      <u/>
      <sz val="10"/>
      <color indexed="8"/>
      <name val="Arial"/>
      <family val="2"/>
    </font>
    <font>
      <b/>
      <sz val="11"/>
      <name val="Arial"/>
      <family val="2"/>
    </font>
    <font>
      <sz val="10"/>
      <color rgb="FFFF0000"/>
      <name val="Arial"/>
      <family val="2"/>
    </font>
    <font>
      <b/>
      <sz val="10"/>
      <color rgb="FF000000"/>
      <name val="Arial"/>
      <family val="2"/>
    </font>
    <font>
      <sz val="10"/>
      <color rgb="FF000000"/>
      <name val="Arial"/>
      <family val="2"/>
    </font>
    <font>
      <sz val="10"/>
      <name val="Arial"/>
      <family val="2"/>
    </font>
    <font>
      <sz val="10"/>
      <color theme="1"/>
      <name val="Arial"/>
      <family val="2"/>
    </font>
    <font>
      <b/>
      <i/>
      <sz val="10"/>
      <color theme="1"/>
      <name val="Arial"/>
      <family val="2"/>
    </font>
    <font>
      <u/>
      <sz val="10"/>
      <color theme="1"/>
      <name val="Arial"/>
      <family val="2"/>
    </font>
    <font>
      <sz val="10"/>
      <name val="Arial"/>
      <family val="2"/>
    </font>
    <font>
      <b/>
      <sz val="11"/>
      <color theme="1"/>
      <name val="Calibri"/>
      <family val="2"/>
      <scheme val="minor"/>
    </font>
    <font>
      <b/>
      <sz val="20"/>
      <name val="Times New Roman"/>
      <family val="1"/>
    </font>
    <font>
      <b/>
      <sz val="11"/>
      <name val="Times New Roman"/>
      <family val="1"/>
    </font>
    <font>
      <b/>
      <sz val="18"/>
      <name val="Times New Roman"/>
      <family val="1"/>
    </font>
    <font>
      <b/>
      <sz val="17"/>
      <name val="Times New Roman"/>
      <family val="1"/>
    </font>
    <font>
      <b/>
      <sz val="16"/>
      <name val="Times New Roman"/>
      <family val="1"/>
    </font>
    <font>
      <sz val="9"/>
      <name val="Times New Roman"/>
      <family val="1"/>
    </font>
    <font>
      <b/>
      <sz val="14.5"/>
      <name val="Times New Roman"/>
      <family val="1"/>
    </font>
    <font>
      <sz val="16"/>
      <name val="Times New Roman"/>
      <family val="1"/>
    </font>
    <font>
      <b/>
      <sz val="14"/>
      <name val="Times New Roman"/>
      <family val="1"/>
    </font>
    <font>
      <sz val="11"/>
      <color rgb="FF000000"/>
      <name val="Calibri"/>
      <family val="2"/>
    </font>
    <font>
      <b/>
      <sz val="14"/>
      <color rgb="FF000000"/>
      <name val="Times New Roman"/>
      <family val="1"/>
    </font>
    <font>
      <b/>
      <sz val="11"/>
      <color rgb="FF000000"/>
      <name val="Times New Roman"/>
      <family val="1"/>
    </font>
    <font>
      <b/>
      <sz val="11"/>
      <color rgb="FF000000"/>
      <name val="Andes Bold"/>
    </font>
    <font>
      <b/>
      <u/>
      <sz val="11"/>
      <name val="Arial"/>
      <family val="2"/>
    </font>
    <font>
      <b/>
      <i/>
      <sz val="11"/>
      <color rgb="FF000000"/>
      <name val="Arial"/>
      <family val="2"/>
    </font>
    <font>
      <b/>
      <i/>
      <sz val="10"/>
      <color rgb="FF000000"/>
      <name val="Arial"/>
      <family val="2"/>
    </font>
    <font>
      <sz val="10"/>
      <color theme="1"/>
      <name val="Times New Roman"/>
      <family val="1"/>
    </font>
    <font>
      <b/>
      <sz val="11"/>
      <name val="Calibri"/>
      <family val="2"/>
      <scheme val="minor"/>
    </font>
    <font>
      <b/>
      <sz val="10.7"/>
      <color indexed="8"/>
      <name val="Calibri"/>
      <family val="2"/>
      <scheme val="minor"/>
    </font>
    <font>
      <sz val="11"/>
      <name val="Calibri"/>
      <family val="2"/>
      <scheme val="minor"/>
    </font>
    <font>
      <sz val="10.7"/>
      <color indexed="8"/>
      <name val="Calibri"/>
      <family val="2"/>
      <scheme val="minor"/>
    </font>
    <font>
      <b/>
      <u/>
      <sz val="11"/>
      <name val="Calibri"/>
      <family val="2"/>
      <scheme val="minor"/>
    </font>
    <font>
      <b/>
      <u/>
      <sz val="10.7"/>
      <color indexed="8"/>
      <name val="Calibri"/>
      <family val="2"/>
      <scheme val="minor"/>
    </font>
    <font>
      <u/>
      <sz val="11"/>
      <name val="Calibri"/>
      <family val="2"/>
      <scheme val="minor"/>
    </font>
    <font>
      <u/>
      <sz val="10.7"/>
      <color indexed="8"/>
      <name val="Calibri"/>
      <family val="2"/>
      <scheme val="minor"/>
    </font>
    <font>
      <vertAlign val="superscript"/>
      <sz val="10.7"/>
      <color indexed="8"/>
      <name val="Calibri"/>
      <family val="2"/>
      <scheme val="minor"/>
    </font>
    <font>
      <sz val="10"/>
      <name val="Arial"/>
      <family val="2"/>
    </font>
    <font>
      <sz val="11"/>
      <color indexed="8"/>
      <name val="Calibri"/>
      <family val="2"/>
      <scheme val="minor"/>
    </font>
    <font>
      <sz val="10"/>
      <name val="Calibri"/>
      <family val="2"/>
      <scheme val="minor"/>
    </font>
    <font>
      <vertAlign val="superscript"/>
      <sz val="10"/>
      <name val="Arial Narrow"/>
      <family val="2"/>
    </font>
    <font>
      <sz val="10"/>
      <name val="Arial Narrow"/>
      <family val="2"/>
    </font>
    <font>
      <b/>
      <i/>
      <sz val="10"/>
      <color indexed="8"/>
      <name val="Arial"/>
      <family val="2"/>
    </font>
    <font>
      <i/>
      <u/>
      <sz val="10"/>
      <name val="Arial"/>
      <family val="2"/>
    </font>
    <font>
      <vertAlign val="superscript"/>
      <sz val="10"/>
      <color indexed="8"/>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4">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top/>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bottom/>
      <diagonal/>
    </border>
    <border>
      <left style="thin">
        <color indexed="8"/>
      </left>
      <right style="thin">
        <color indexed="8"/>
      </right>
      <top/>
      <bottom style="thin">
        <color indexed="8"/>
      </bottom>
      <diagonal/>
    </border>
    <border>
      <left/>
      <right/>
      <top style="thin">
        <color indexed="64"/>
      </top>
      <bottom/>
      <diagonal/>
    </border>
    <border>
      <left style="thin">
        <color theme="1"/>
      </left>
      <right style="thin">
        <color indexed="8"/>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top/>
      <bottom style="thin">
        <color indexed="8"/>
      </bottom>
      <diagonal/>
    </border>
    <border>
      <left/>
      <right style="thin">
        <color indexed="8"/>
      </right>
      <top/>
      <bottom/>
      <diagonal/>
    </border>
    <border>
      <left style="thin">
        <color indexed="64"/>
      </left>
      <right style="thin">
        <color indexed="8"/>
      </right>
      <top/>
      <bottom style="thin">
        <color indexed="64"/>
      </bottom>
      <diagonal/>
    </border>
    <border>
      <left/>
      <right style="thin">
        <color indexed="64"/>
      </right>
      <top/>
      <bottom style="thin">
        <color indexed="64"/>
      </bottom>
      <diagonal/>
    </border>
    <border>
      <left/>
      <right style="thin">
        <color auto="1"/>
      </right>
      <top/>
      <bottom/>
      <diagonal/>
    </border>
    <border>
      <left style="thin">
        <color theme="1"/>
      </left>
      <right style="thin">
        <color indexed="64"/>
      </right>
      <top/>
      <bottom/>
      <diagonal/>
    </border>
    <border>
      <left style="thin">
        <color indexed="8"/>
      </left>
      <right/>
      <top/>
      <bottom/>
      <diagonal/>
    </border>
    <border>
      <left style="thin">
        <color indexed="64"/>
      </left>
      <right style="thin">
        <color indexed="64"/>
      </right>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style="thin">
        <color indexed="8"/>
      </bottom>
      <diagonal/>
    </border>
    <border>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bottom/>
      <diagonal/>
    </border>
    <border>
      <left style="thin">
        <color indexed="64"/>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8"/>
      </right>
      <top/>
      <bottom style="thin">
        <color indexed="8"/>
      </bottom>
      <diagonal/>
    </border>
    <border>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theme="1"/>
      </left>
      <right style="thin">
        <color indexed="64"/>
      </right>
      <top style="thin">
        <color indexed="64"/>
      </top>
      <bottom/>
      <diagonal/>
    </border>
    <border>
      <left style="thin">
        <color indexed="64"/>
      </left>
      <right style="thin">
        <color indexed="8"/>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style="thin">
        <color indexed="64"/>
      </bottom>
      <diagonal/>
    </border>
    <border>
      <left style="thin">
        <color indexed="64"/>
      </left>
      <right style="thin">
        <color indexed="8"/>
      </right>
      <top style="thin">
        <color indexed="64"/>
      </top>
      <bottom style="thin">
        <color indexed="64"/>
      </bottom>
      <diagonal/>
    </border>
  </borders>
  <cellStyleXfs count="87">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4" fontId="7"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pplyFill="0" applyBorder="0" applyAlignment="0" applyProtection="0"/>
    <xf numFmtId="168" fontId="2" fillId="0" borderId="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1" fillId="0" borderId="0"/>
    <xf numFmtId="0" fontId="2" fillId="0" borderId="0"/>
    <xf numFmtId="0" fontId="7" fillId="0" borderId="0"/>
    <xf numFmtId="0" fontId="2" fillId="0" borderId="0"/>
    <xf numFmtId="0" fontId="8"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0" fontId="2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2" fillId="0" borderId="0" applyFont="0" applyFill="0" applyBorder="0" applyAlignment="0" applyProtection="0"/>
    <xf numFmtId="0" fontId="26" fillId="0" borderId="0"/>
    <xf numFmtId="43" fontId="26" fillId="0" borderId="0" applyFont="0" applyFill="0" applyBorder="0" applyAlignment="0" applyProtection="0"/>
    <xf numFmtId="172" fontId="2" fillId="0" borderId="0" applyFill="0" applyBorder="0" applyAlignment="0" applyProtection="0"/>
    <xf numFmtId="43" fontId="2" fillId="0" borderId="0" applyFont="0" applyFill="0" applyBorder="0" applyAlignment="0" applyProtection="0"/>
    <xf numFmtId="43" fontId="54"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cellStyleXfs>
  <cellXfs count="1711">
    <xf numFmtId="0" fontId="0" fillId="0" borderId="0" xfId="0"/>
    <xf numFmtId="3" fontId="2" fillId="2" borderId="0" xfId="2" applyNumberFormat="1" applyFont="1" applyFill="1" applyAlignment="1">
      <alignment vertical="center"/>
    </xf>
    <xf numFmtId="0" fontId="2" fillId="2" borderId="0" xfId="2" applyFont="1" applyFill="1" applyAlignment="1">
      <alignment vertical="center"/>
    </xf>
    <xf numFmtId="0" fontId="2" fillId="2" borderId="0" xfId="2" applyFont="1" applyFill="1" applyAlignment="1">
      <alignment horizontal="center" vertical="center"/>
    </xf>
    <xf numFmtId="165" fontId="2" fillId="2" borderId="0" xfId="3" applyNumberFormat="1" applyFont="1" applyFill="1" applyAlignment="1">
      <alignment horizontal="right" vertical="center"/>
    </xf>
    <xf numFmtId="0" fontId="3" fillId="2" borderId="0" xfId="2" quotePrefix="1" applyFont="1" applyFill="1" applyAlignment="1" applyProtection="1">
      <alignment horizontal="left" vertical="center"/>
    </xf>
    <xf numFmtId="0" fontId="3" fillId="2" borderId="0" xfId="2" applyFont="1" applyFill="1" applyAlignment="1" applyProtection="1">
      <alignment horizontal="left" vertical="center"/>
    </xf>
    <xf numFmtId="0" fontId="2" fillId="2" borderId="0" xfId="2" applyFont="1" applyFill="1" applyAlignment="1" applyProtection="1">
      <alignment horizontal="center" vertical="center"/>
    </xf>
    <xf numFmtId="0" fontId="2" fillId="2" borderId="0" xfId="2" applyFont="1" applyFill="1" applyAlignment="1" applyProtection="1">
      <alignment vertical="center"/>
    </xf>
    <xf numFmtId="0" fontId="2" fillId="2" borderId="1" xfId="2" applyFont="1" applyFill="1" applyBorder="1" applyAlignment="1" applyProtection="1">
      <alignment horizontal="center" vertical="center"/>
    </xf>
    <xf numFmtId="165" fontId="3" fillId="2" borderId="1" xfId="3" applyNumberFormat="1" applyFont="1" applyFill="1" applyBorder="1" applyAlignment="1" applyProtection="1">
      <alignment horizontal="right" vertical="center"/>
    </xf>
    <xf numFmtId="3" fontId="3" fillId="2" borderId="0" xfId="2" applyNumberFormat="1" applyFont="1" applyFill="1" applyBorder="1" applyAlignment="1" applyProtection="1">
      <alignment horizontal="centerContinuous" vertical="center"/>
    </xf>
    <xf numFmtId="0" fontId="3" fillId="2" borderId="2" xfId="2" applyFont="1" applyFill="1" applyBorder="1" applyAlignment="1">
      <alignment horizontal="center" vertical="center"/>
    </xf>
    <xf numFmtId="4" fontId="3" fillId="2" borderId="2" xfId="2" applyNumberFormat="1" applyFont="1" applyFill="1" applyBorder="1" applyAlignment="1">
      <alignment horizontal="center" vertical="center"/>
    </xf>
    <xf numFmtId="165" fontId="3" fillId="2" borderId="2" xfId="3" applyNumberFormat="1" applyFont="1" applyFill="1" applyBorder="1" applyAlignment="1">
      <alignment horizontal="center" vertical="center"/>
    </xf>
    <xf numFmtId="165" fontId="3" fillId="2" borderId="3" xfId="3" applyNumberFormat="1" applyFont="1" applyFill="1" applyBorder="1" applyAlignment="1">
      <alignment horizontal="center" vertical="center"/>
    </xf>
    <xf numFmtId="3" fontId="3" fillId="2" borderId="4" xfId="2" applyNumberFormat="1" applyFont="1" applyFill="1" applyBorder="1" applyAlignment="1" applyProtection="1">
      <alignment horizontal="center" vertical="center" wrapText="1"/>
    </xf>
    <xf numFmtId="0" fontId="3" fillId="2" borderId="5" xfId="2" applyFont="1" applyFill="1" applyBorder="1" applyAlignment="1">
      <alignment horizontal="center" vertical="center"/>
    </xf>
    <xf numFmtId="0" fontId="3" fillId="2" borderId="5" xfId="2" applyFont="1" applyFill="1" applyBorder="1" applyAlignment="1">
      <alignment vertical="center"/>
    </xf>
    <xf numFmtId="4" fontId="3" fillId="2" borderId="5" xfId="2" applyNumberFormat="1" applyFont="1" applyFill="1" applyBorder="1" applyAlignment="1">
      <alignment horizontal="center" vertical="center"/>
    </xf>
    <xf numFmtId="165" fontId="3" fillId="2" borderId="5" xfId="3" applyNumberFormat="1" applyFont="1" applyFill="1" applyBorder="1" applyAlignment="1">
      <alignment horizontal="center" vertical="center"/>
    </xf>
    <xf numFmtId="165" fontId="3" fillId="2" borderId="6" xfId="3" applyNumberFormat="1" applyFont="1" applyFill="1" applyBorder="1" applyAlignment="1">
      <alignment horizontal="center" vertical="center"/>
    </xf>
    <xf numFmtId="0" fontId="2" fillId="2" borderId="7" xfId="2" applyFont="1" applyFill="1" applyBorder="1" applyAlignment="1" applyProtection="1">
      <alignment horizontal="center" vertical="center"/>
    </xf>
    <xf numFmtId="0" fontId="4" fillId="2" borderId="7" xfId="2" applyFont="1" applyFill="1" applyBorder="1" applyAlignment="1" applyProtection="1">
      <alignment horizontal="left" vertical="center" wrapText="1"/>
    </xf>
    <xf numFmtId="165" fontId="2" fillId="2" borderId="7" xfId="3" applyNumberFormat="1" applyFont="1" applyFill="1" applyBorder="1" applyAlignment="1" applyProtection="1">
      <alignment horizontal="right" vertical="center"/>
    </xf>
    <xf numFmtId="0" fontId="2" fillId="2" borderId="8" xfId="2" applyFont="1" applyFill="1" applyBorder="1" applyAlignment="1" applyProtection="1">
      <alignment horizontal="left" vertical="center"/>
    </xf>
    <xf numFmtId="0" fontId="4" fillId="2" borderId="9" xfId="2" applyFont="1" applyFill="1" applyBorder="1" applyAlignment="1" applyProtection="1">
      <alignment horizontal="left" vertical="center" wrapText="1"/>
    </xf>
    <xf numFmtId="0" fontId="2" fillId="2" borderId="9" xfId="2" applyFont="1" applyFill="1" applyBorder="1" applyAlignment="1" applyProtection="1">
      <alignment horizontal="center" vertical="center"/>
    </xf>
    <xf numFmtId="165" fontId="2" fillId="2" borderId="9" xfId="3" applyNumberFormat="1" applyFont="1" applyFill="1" applyBorder="1" applyAlignment="1" applyProtection="1">
      <alignment horizontal="right" vertical="center"/>
    </xf>
    <xf numFmtId="0" fontId="2" fillId="2" borderId="9" xfId="2" applyFont="1" applyFill="1" applyBorder="1" applyAlignment="1" applyProtection="1">
      <alignment horizontal="left" vertical="center" wrapText="1"/>
    </xf>
    <xf numFmtId="0" fontId="2" fillId="2" borderId="8" xfId="2" applyFont="1" applyFill="1" applyBorder="1" applyAlignment="1" applyProtection="1">
      <alignment horizontal="center" vertical="center"/>
    </xf>
    <xf numFmtId="0" fontId="2" fillId="2" borderId="9" xfId="2" applyFont="1" applyFill="1" applyBorder="1" applyAlignment="1" applyProtection="1">
      <alignment vertical="center" wrapText="1"/>
    </xf>
    <xf numFmtId="3" fontId="2" fillId="2" borderId="9" xfId="2" applyNumberFormat="1" applyFont="1" applyFill="1" applyBorder="1" applyAlignment="1" applyProtection="1">
      <alignment horizontal="center" vertical="center"/>
    </xf>
    <xf numFmtId="165" fontId="2" fillId="2" borderId="9" xfId="3" applyNumberFormat="1" applyFont="1" applyFill="1" applyBorder="1" applyAlignment="1">
      <alignment horizontal="right" vertical="center"/>
    </xf>
    <xf numFmtId="3" fontId="2" fillId="2" borderId="4" xfId="2" applyNumberFormat="1" applyFont="1" applyFill="1" applyBorder="1" applyAlignment="1">
      <alignment vertical="center"/>
    </xf>
    <xf numFmtId="0" fontId="3" fillId="2" borderId="9" xfId="2" applyFont="1" applyFill="1" applyBorder="1" applyAlignment="1" applyProtection="1">
      <alignment horizontal="left" vertical="center" wrapText="1"/>
    </xf>
    <xf numFmtId="0" fontId="6" fillId="2" borderId="9" xfId="2" applyFont="1" applyFill="1" applyBorder="1" applyAlignment="1" applyProtection="1">
      <alignment horizontal="left" vertical="center" wrapText="1"/>
    </xf>
    <xf numFmtId="0" fontId="2" fillId="2" borderId="8" xfId="2" applyFont="1" applyFill="1" applyBorder="1" applyAlignment="1" applyProtection="1">
      <alignment horizontal="left" vertical="center" wrapText="1"/>
    </xf>
    <xf numFmtId="3" fontId="2" fillId="2" borderId="8" xfId="2" applyNumberFormat="1" applyFont="1" applyFill="1" applyBorder="1" applyAlignment="1" applyProtection="1">
      <alignment horizontal="center" vertical="center"/>
    </xf>
    <xf numFmtId="165" fontId="2" fillId="2" borderId="9" xfId="5" applyNumberFormat="1" applyFont="1" applyFill="1" applyBorder="1" applyAlignment="1">
      <alignment horizontal="right" vertical="center"/>
    </xf>
    <xf numFmtId="0" fontId="2" fillId="0" borderId="8" xfId="2" applyFont="1" applyFill="1" applyBorder="1" applyAlignment="1" applyProtection="1">
      <alignment horizontal="center" vertical="center"/>
    </xf>
    <xf numFmtId="0" fontId="2" fillId="0" borderId="9" xfId="2" applyFont="1" applyFill="1" applyBorder="1" applyAlignment="1" applyProtection="1">
      <alignment horizontal="left" vertical="center" wrapText="1"/>
    </xf>
    <xf numFmtId="0" fontId="2" fillId="0" borderId="9" xfId="2" applyFont="1" applyFill="1" applyBorder="1" applyAlignment="1" applyProtection="1">
      <alignment horizontal="center" vertical="center"/>
    </xf>
    <xf numFmtId="3" fontId="2" fillId="0" borderId="9" xfId="2" applyNumberFormat="1" applyFont="1" applyFill="1" applyBorder="1" applyAlignment="1" applyProtection="1">
      <alignment horizontal="center" vertical="center"/>
    </xf>
    <xf numFmtId="165" fontId="2" fillId="0" borderId="9" xfId="5" applyNumberFormat="1" applyFont="1" applyFill="1" applyBorder="1" applyAlignment="1">
      <alignment horizontal="right" vertical="center"/>
    </xf>
    <xf numFmtId="0" fontId="3" fillId="2" borderId="10" xfId="2" applyFont="1" applyFill="1" applyBorder="1" applyAlignment="1" applyProtection="1">
      <alignment horizontal="center" vertical="center"/>
    </xf>
    <xf numFmtId="0" fontId="3" fillId="2" borderId="11" xfId="2" applyFont="1" applyFill="1" applyBorder="1" applyAlignment="1" applyProtection="1">
      <alignment horizontal="left" vertical="center" wrapText="1"/>
    </xf>
    <xf numFmtId="0" fontId="3" fillId="2" borderId="11" xfId="2" applyFont="1" applyFill="1" applyBorder="1" applyAlignment="1" applyProtection="1">
      <alignment horizontal="center" vertical="center"/>
    </xf>
    <xf numFmtId="1" fontId="3" fillId="2" borderId="11" xfId="2" applyNumberFormat="1" applyFont="1" applyFill="1" applyBorder="1" applyAlignment="1" applyProtection="1">
      <alignment horizontal="center" vertical="center"/>
    </xf>
    <xf numFmtId="165" fontId="3" fillId="2" borderId="12" xfId="3" applyNumberFormat="1" applyFont="1" applyFill="1" applyBorder="1" applyAlignment="1">
      <alignment horizontal="right" vertical="center"/>
    </xf>
    <xf numFmtId="165" fontId="3" fillId="2" borderId="13" xfId="3" applyNumberFormat="1" applyFont="1" applyFill="1" applyBorder="1" applyAlignment="1">
      <alignment horizontal="right" vertical="center"/>
    </xf>
    <xf numFmtId="3" fontId="3" fillId="2" borderId="4" xfId="2" applyNumberFormat="1" applyFont="1" applyFill="1" applyBorder="1" applyAlignment="1">
      <alignment vertical="center"/>
    </xf>
    <xf numFmtId="0" fontId="3" fillId="2" borderId="0" xfId="2" applyFont="1" applyFill="1" applyAlignment="1">
      <alignment vertical="center"/>
    </xf>
    <xf numFmtId="0" fontId="3" fillId="2" borderId="8" xfId="2" applyFont="1" applyFill="1" applyBorder="1" applyAlignment="1" applyProtection="1">
      <alignment horizontal="left" vertical="center" wrapText="1"/>
    </xf>
    <xf numFmtId="4" fontId="2" fillId="2" borderId="9" xfId="2" applyNumberFormat="1" applyFont="1" applyFill="1" applyBorder="1" applyAlignment="1" applyProtection="1">
      <alignment horizontal="center" vertical="center"/>
    </xf>
    <xf numFmtId="4" fontId="2" fillId="0" borderId="9" xfId="2" applyNumberFormat="1" applyFont="1" applyFill="1" applyBorder="1" applyAlignment="1" applyProtection="1">
      <alignment horizontal="center" vertical="center"/>
    </xf>
    <xf numFmtId="165" fontId="2" fillId="0" borderId="9" xfId="3" applyNumberFormat="1" applyFont="1" applyFill="1" applyBorder="1" applyAlignment="1">
      <alignment horizontal="right" vertical="center"/>
    </xf>
    <xf numFmtId="0" fontId="2" fillId="2" borderId="0" xfId="2" applyFont="1" applyFill="1" applyBorder="1" applyAlignment="1">
      <alignment vertical="center"/>
    </xf>
    <xf numFmtId="165" fontId="2" fillId="2" borderId="8" xfId="3" applyNumberFormat="1" applyFont="1" applyFill="1" applyBorder="1" applyAlignment="1">
      <alignment horizontal="right" vertical="center"/>
    </xf>
    <xf numFmtId="0" fontId="2" fillId="2" borderId="8" xfId="2" applyFont="1" applyFill="1" applyBorder="1" applyAlignment="1">
      <alignment horizontal="center" vertical="center"/>
    </xf>
    <xf numFmtId="0" fontId="2" fillId="2" borderId="14" xfId="2" applyFont="1" applyFill="1" applyBorder="1" applyAlignment="1">
      <alignment vertical="center" wrapText="1"/>
    </xf>
    <xf numFmtId="0" fontId="2" fillId="2" borderId="14" xfId="2" applyNumberFormat="1" applyFont="1" applyFill="1" applyBorder="1" applyAlignment="1" applyProtection="1">
      <alignment horizontal="center" vertical="center"/>
    </xf>
    <xf numFmtId="1" fontId="2" fillId="2" borderId="14" xfId="6" applyNumberFormat="1" applyFont="1" applyFill="1" applyBorder="1" applyAlignment="1">
      <alignment horizontal="center" vertical="center"/>
    </xf>
    <xf numFmtId="0" fontId="2" fillId="2" borderId="14" xfId="2" applyFont="1" applyFill="1" applyBorder="1" applyAlignment="1" applyProtection="1">
      <alignment horizontal="left" vertical="center" wrapText="1"/>
    </xf>
    <xf numFmtId="0" fontId="2" fillId="2" borderId="8" xfId="2" applyFont="1" applyFill="1" applyBorder="1" applyAlignment="1">
      <alignment horizontal="left" vertical="center" wrapText="1"/>
    </xf>
    <xf numFmtId="0" fontId="3" fillId="2" borderId="0" xfId="2" applyFont="1" applyFill="1" applyBorder="1" applyAlignment="1">
      <alignment vertical="center"/>
    </xf>
    <xf numFmtId="0" fontId="2" fillId="2" borderId="8" xfId="2" quotePrefix="1" applyFont="1" applyFill="1" applyBorder="1" applyAlignment="1" applyProtection="1">
      <alignment horizontal="left" vertical="center" wrapText="1"/>
    </xf>
    <xf numFmtId="0" fontId="3" fillId="2" borderId="16" xfId="2" applyFont="1" applyFill="1" applyBorder="1" applyAlignment="1" applyProtection="1">
      <alignment horizontal="center" vertical="center"/>
    </xf>
    <xf numFmtId="0" fontId="3" fillId="2" borderId="17" xfId="2" applyFont="1" applyFill="1" applyBorder="1" applyAlignment="1" applyProtection="1">
      <alignment horizontal="left" vertical="center" wrapText="1"/>
    </xf>
    <xf numFmtId="0" fontId="3" fillId="2" borderId="17" xfId="2" applyFont="1" applyFill="1" applyBorder="1" applyAlignment="1" applyProtection="1">
      <alignment horizontal="center" vertical="center"/>
    </xf>
    <xf numFmtId="165" fontId="3" fillId="2" borderId="18" xfId="3" quotePrefix="1" applyNumberFormat="1" applyFont="1" applyFill="1" applyBorder="1" applyAlignment="1">
      <alignment horizontal="right" vertical="center"/>
    </xf>
    <xf numFmtId="165" fontId="3" fillId="2" borderId="18" xfId="3" applyNumberFormat="1" applyFont="1" applyFill="1" applyBorder="1" applyAlignment="1">
      <alignment horizontal="right" vertical="center"/>
    </xf>
    <xf numFmtId="0" fontId="2" fillId="2" borderId="0" xfId="2" applyFont="1" applyFill="1" applyBorder="1" applyAlignment="1" applyProtection="1">
      <alignment horizontal="center" vertical="center"/>
    </xf>
    <xf numFmtId="0" fontId="2" fillId="2" borderId="0" xfId="2" applyFont="1" applyFill="1" applyBorder="1" applyAlignment="1" applyProtection="1">
      <alignment horizontal="left" vertical="center" wrapText="1"/>
    </xf>
    <xf numFmtId="0" fontId="2" fillId="2" borderId="0" xfId="2" applyFont="1" applyFill="1" applyBorder="1" applyAlignment="1">
      <alignment horizontal="center" vertical="center"/>
    </xf>
    <xf numFmtId="165" fontId="2" fillId="2" borderId="0" xfId="3" applyNumberFormat="1" applyFont="1" applyFill="1" applyBorder="1" applyAlignment="1">
      <alignment horizontal="right" vertical="center"/>
    </xf>
    <xf numFmtId="0" fontId="2" fillId="2" borderId="0" xfId="2" applyFont="1" applyFill="1" applyBorder="1" applyAlignment="1" applyProtection="1">
      <alignment horizontal="left" vertical="center"/>
    </xf>
    <xf numFmtId="165" fontId="2" fillId="2" borderId="0" xfId="3" applyNumberFormat="1" applyFont="1" applyFill="1" applyBorder="1" applyAlignment="1" applyProtection="1">
      <alignment horizontal="right" vertical="center"/>
    </xf>
    <xf numFmtId="165" fontId="2" fillId="2" borderId="0" xfId="5" applyNumberFormat="1" applyFont="1" applyFill="1" applyAlignment="1">
      <alignment horizontal="right" vertical="center"/>
    </xf>
    <xf numFmtId="0" fontId="3" fillId="2" borderId="0" xfId="2" applyFont="1" applyFill="1" applyAlignment="1">
      <alignment horizontal="center" vertical="center"/>
    </xf>
    <xf numFmtId="165" fontId="3" fillId="2" borderId="0" xfId="5" applyNumberFormat="1" applyFont="1" applyFill="1" applyAlignment="1">
      <alignment horizontal="right" vertical="center"/>
    </xf>
    <xf numFmtId="3" fontId="3" fillId="2" borderId="0" xfId="2" quotePrefix="1" applyNumberFormat="1" applyFont="1" applyFill="1" applyAlignment="1">
      <alignment horizontal="left" vertical="center"/>
    </xf>
    <xf numFmtId="3" fontId="9" fillId="2" borderId="0" xfId="2" applyNumberFormat="1" applyFont="1" applyFill="1" applyAlignment="1">
      <alignment vertical="center"/>
    </xf>
    <xf numFmtId="165" fontId="3" fillId="2" borderId="1" xfId="5" applyNumberFormat="1" applyFont="1" applyFill="1" applyBorder="1" applyAlignment="1" applyProtection="1">
      <alignment horizontal="right" vertical="center"/>
    </xf>
    <xf numFmtId="165" fontId="3" fillId="2" borderId="2" xfId="5" applyNumberFormat="1" applyFont="1" applyFill="1" applyBorder="1" applyAlignment="1">
      <alignment horizontal="center" vertical="center"/>
    </xf>
    <xf numFmtId="165" fontId="3" fillId="2" borderId="3" xfId="5" applyNumberFormat="1" applyFont="1" applyFill="1" applyBorder="1" applyAlignment="1">
      <alignment horizontal="center" vertical="center"/>
    </xf>
    <xf numFmtId="165" fontId="3" fillId="2" borderId="5" xfId="5" applyNumberFormat="1" applyFont="1" applyFill="1" applyBorder="1" applyAlignment="1">
      <alignment horizontal="center" vertical="center"/>
    </xf>
    <xf numFmtId="165" fontId="3" fillId="2" borderId="6" xfId="5" applyNumberFormat="1" applyFont="1" applyFill="1" applyBorder="1" applyAlignment="1">
      <alignment horizontal="center" vertical="center"/>
    </xf>
    <xf numFmtId="0" fontId="2" fillId="2" borderId="19" xfId="2" applyFont="1" applyFill="1" applyBorder="1" applyAlignment="1">
      <alignment horizontal="center" vertical="center"/>
    </xf>
    <xf numFmtId="0" fontId="2" fillId="2" borderId="19" xfId="2" applyFont="1" applyFill="1" applyBorder="1" applyAlignment="1">
      <alignment horizontal="left" vertical="center" wrapText="1"/>
    </xf>
    <xf numFmtId="165" fontId="2" fillId="2" borderId="19" xfId="5" applyNumberFormat="1" applyFont="1" applyFill="1" applyBorder="1" applyAlignment="1">
      <alignment horizontal="right" vertical="center"/>
    </xf>
    <xf numFmtId="3" fontId="2" fillId="2" borderId="4" xfId="2" applyNumberFormat="1" applyFont="1" applyFill="1" applyBorder="1" applyAlignment="1">
      <alignment horizontal="center" vertical="center"/>
    </xf>
    <xf numFmtId="0" fontId="4" fillId="2" borderId="8" xfId="2" applyFont="1" applyFill="1" applyBorder="1" applyAlignment="1">
      <alignment horizontal="left" vertical="center" wrapText="1"/>
    </xf>
    <xf numFmtId="165" fontId="2" fillId="2" borderId="8" xfId="5" applyNumberFormat="1" applyFont="1" applyFill="1" applyBorder="1" applyAlignment="1">
      <alignment horizontal="right" vertical="center"/>
    </xf>
    <xf numFmtId="3" fontId="2" fillId="2" borderId="4" xfId="2" applyNumberFormat="1" applyFont="1" applyFill="1" applyBorder="1" applyAlignment="1">
      <alignment horizontal="right" vertical="center"/>
    </xf>
    <xf numFmtId="3" fontId="2" fillId="2" borderId="8" xfId="2" applyNumberFormat="1" applyFont="1" applyFill="1" applyBorder="1" applyAlignment="1">
      <alignment horizontal="center" vertical="center"/>
    </xf>
    <xf numFmtId="0" fontId="6" fillId="2" borderId="8" xfId="2" applyFont="1" applyFill="1" applyBorder="1" applyAlignment="1">
      <alignment horizontal="left" vertical="center" wrapText="1"/>
    </xf>
    <xf numFmtId="169" fontId="2" fillId="2" borderId="8" xfId="2" applyNumberFormat="1" applyFont="1" applyFill="1" applyBorder="1" applyAlignment="1">
      <alignment horizontal="center" vertical="center"/>
    </xf>
    <xf numFmtId="0" fontId="2" fillId="2" borderId="8" xfId="2" quotePrefix="1" applyFont="1" applyFill="1" applyBorder="1" applyAlignment="1">
      <alignment horizontal="center" vertical="center"/>
    </xf>
    <xf numFmtId="0" fontId="3" fillId="2" borderId="8" xfId="2" applyFont="1" applyFill="1" applyBorder="1" applyAlignment="1">
      <alignment horizontal="left" vertical="center" wrapText="1"/>
    </xf>
    <xf numFmtId="0" fontId="3" fillId="2" borderId="8" xfId="2" applyFont="1" applyFill="1" applyBorder="1" applyAlignment="1">
      <alignment horizontal="center" vertical="center"/>
    </xf>
    <xf numFmtId="169" fontId="3" fillId="2" borderId="8" xfId="2" applyNumberFormat="1" applyFont="1" applyFill="1" applyBorder="1" applyAlignment="1">
      <alignment horizontal="center" vertical="center"/>
    </xf>
    <xf numFmtId="165" fontId="3" fillId="2" borderId="9" xfId="5" applyNumberFormat="1" applyFont="1" applyFill="1" applyBorder="1" applyAlignment="1">
      <alignment horizontal="right" vertical="center"/>
    </xf>
    <xf numFmtId="0" fontId="10" fillId="2" borderId="8" xfId="2" applyFont="1" applyFill="1" applyBorder="1" applyAlignment="1">
      <alignment horizontal="left" vertical="center" wrapText="1"/>
    </xf>
    <xf numFmtId="165" fontId="3" fillId="2" borderId="8" xfId="5" applyNumberFormat="1" applyFont="1" applyFill="1" applyBorder="1" applyAlignment="1">
      <alignment horizontal="right" vertical="center"/>
    </xf>
    <xf numFmtId="0" fontId="2" fillId="2" borderId="20" xfId="2" quotePrefix="1" applyFont="1" applyFill="1" applyBorder="1" applyAlignment="1">
      <alignment horizontal="center" vertical="center"/>
    </xf>
    <xf numFmtId="0" fontId="2" fillId="2" borderId="20" xfId="2" applyFont="1" applyFill="1" applyBorder="1" applyAlignment="1">
      <alignment horizontal="left" vertical="center" wrapText="1"/>
    </xf>
    <xf numFmtId="0" fontId="2" fillId="2" borderId="20" xfId="2" applyFont="1" applyFill="1" applyBorder="1" applyAlignment="1">
      <alignment horizontal="center" vertical="center"/>
    </xf>
    <xf numFmtId="3" fontId="2" fillId="2" borderId="20" xfId="2" applyNumberFormat="1" applyFont="1" applyFill="1" applyBorder="1" applyAlignment="1">
      <alignment horizontal="center" vertical="center"/>
    </xf>
    <xf numFmtId="165" fontId="2" fillId="2" borderId="20" xfId="5" applyNumberFormat="1" applyFont="1" applyFill="1" applyBorder="1" applyAlignment="1">
      <alignment horizontal="right" vertical="center"/>
    </xf>
    <xf numFmtId="0" fontId="3" fillId="2" borderId="16" xfId="2" applyFont="1" applyFill="1" applyBorder="1" applyAlignment="1">
      <alignment horizontal="center" vertical="center"/>
    </xf>
    <xf numFmtId="0" fontId="3" fillId="2" borderId="17" xfId="2" applyFont="1" applyFill="1" applyBorder="1" applyAlignment="1">
      <alignment horizontal="left" vertical="center" wrapText="1"/>
    </xf>
    <xf numFmtId="0" fontId="3" fillId="2" borderId="17" xfId="2" applyFont="1" applyFill="1" applyBorder="1" applyAlignment="1">
      <alignment horizontal="center" vertical="center"/>
    </xf>
    <xf numFmtId="169" fontId="3" fillId="2" borderId="17" xfId="2" applyNumberFormat="1" applyFont="1" applyFill="1" applyBorder="1" applyAlignment="1">
      <alignment horizontal="center" vertical="center"/>
    </xf>
    <xf numFmtId="165" fontId="3" fillId="2" borderId="18" xfId="5" applyNumberFormat="1" applyFont="1" applyFill="1" applyBorder="1" applyAlignment="1">
      <alignment horizontal="right" vertical="center"/>
    </xf>
    <xf numFmtId="165" fontId="3" fillId="2" borderId="21" xfId="5" applyNumberFormat="1" applyFont="1" applyFill="1" applyBorder="1" applyAlignment="1">
      <alignment horizontal="right" vertical="center"/>
    </xf>
    <xf numFmtId="3" fontId="12" fillId="2" borderId="20" xfId="2" applyNumberFormat="1" applyFont="1" applyFill="1" applyBorder="1" applyAlignment="1">
      <alignment horizontal="center" vertical="center"/>
    </xf>
    <xf numFmtId="3" fontId="12" fillId="2" borderId="20" xfId="2" applyNumberFormat="1" applyFont="1" applyFill="1" applyBorder="1" applyAlignment="1">
      <alignment vertical="center"/>
    </xf>
    <xf numFmtId="165" fontId="12" fillId="2" borderId="20" xfId="5" applyNumberFormat="1" applyFont="1" applyFill="1" applyBorder="1" applyAlignment="1">
      <alignment horizontal="right" vertical="center"/>
    </xf>
    <xf numFmtId="3" fontId="12" fillId="2" borderId="0" xfId="2" applyNumberFormat="1" applyFont="1" applyFill="1" applyAlignment="1">
      <alignment vertical="center"/>
    </xf>
    <xf numFmtId="3" fontId="13" fillId="2" borderId="16" xfId="2" applyNumberFormat="1" applyFont="1" applyFill="1" applyBorder="1" applyAlignment="1">
      <alignment horizontal="center" vertical="center"/>
    </xf>
    <xf numFmtId="3" fontId="13" fillId="2" borderId="17" xfId="2" applyNumberFormat="1" applyFont="1" applyFill="1" applyBorder="1" applyAlignment="1">
      <alignment vertical="center"/>
    </xf>
    <xf numFmtId="3" fontId="13" fillId="2" borderId="17" xfId="2" applyNumberFormat="1" applyFont="1" applyFill="1" applyBorder="1" applyAlignment="1">
      <alignment horizontal="center" vertical="center"/>
    </xf>
    <xf numFmtId="165" fontId="14" fillId="2" borderId="21" xfId="5" applyNumberFormat="1" applyFont="1" applyFill="1" applyBorder="1" applyAlignment="1">
      <alignment horizontal="right" vertical="center"/>
    </xf>
    <xf numFmtId="3" fontId="13" fillId="2" borderId="0" xfId="2" applyNumberFormat="1" applyFont="1" applyFill="1" applyAlignment="1">
      <alignment vertical="center"/>
    </xf>
    <xf numFmtId="0" fontId="2" fillId="2" borderId="19" xfId="2" applyFont="1" applyFill="1" applyBorder="1" applyAlignment="1" applyProtection="1">
      <alignment horizontal="center" vertical="center"/>
    </xf>
    <xf numFmtId="0" fontId="2" fillId="2" borderId="19" xfId="2" applyFont="1" applyFill="1" applyBorder="1" applyAlignment="1" applyProtection="1">
      <alignment horizontal="left" vertical="center" wrapText="1"/>
    </xf>
    <xf numFmtId="0" fontId="3" fillId="2" borderId="8" xfId="2" applyFont="1" applyFill="1" applyBorder="1" applyAlignment="1" applyProtection="1">
      <alignment horizontal="center" vertical="center"/>
    </xf>
    <xf numFmtId="165" fontId="3" fillId="2" borderId="18" xfId="5" quotePrefix="1" applyNumberFormat="1" applyFont="1" applyFill="1" applyBorder="1" applyAlignment="1">
      <alignment horizontal="right" vertical="center"/>
    </xf>
    <xf numFmtId="165" fontId="2" fillId="2" borderId="0" xfId="5" applyNumberFormat="1" applyFont="1" applyFill="1" applyBorder="1" applyAlignment="1">
      <alignment horizontal="right" vertical="center"/>
    </xf>
    <xf numFmtId="0" fontId="2" fillId="2" borderId="22" xfId="2" applyFont="1" applyFill="1" applyBorder="1" applyAlignment="1" applyProtection="1">
      <alignment horizontal="center" vertical="center"/>
    </xf>
    <xf numFmtId="0" fontId="2" fillId="2" borderId="9" xfId="2" applyFont="1" applyFill="1" applyBorder="1" applyAlignment="1" applyProtection="1">
      <alignment horizontal="centerContinuous" vertical="center"/>
    </xf>
    <xf numFmtId="165" fontId="2" fillId="2" borderId="9" xfId="5" applyNumberFormat="1" applyFont="1" applyFill="1" applyBorder="1" applyAlignment="1" applyProtection="1">
      <alignment horizontal="center" vertical="center"/>
    </xf>
    <xf numFmtId="165" fontId="2" fillId="2" borderId="8" xfId="5" applyNumberFormat="1" applyFont="1" applyFill="1" applyBorder="1" applyAlignment="1" applyProtection="1">
      <alignment horizontal="center" vertical="center"/>
    </xf>
    <xf numFmtId="0" fontId="2" fillId="2" borderId="22" xfId="2" quotePrefix="1" applyFont="1" applyFill="1" applyBorder="1" applyAlignment="1" applyProtection="1">
      <alignment horizontal="center" vertical="center"/>
    </xf>
    <xf numFmtId="165" fontId="2" fillId="2" borderId="9" xfId="5" applyNumberFormat="1" applyFont="1" applyFill="1" applyBorder="1" applyAlignment="1">
      <alignment vertical="center"/>
    </xf>
    <xf numFmtId="165" fontId="2" fillId="2" borderId="8" xfId="5" applyNumberFormat="1" applyFont="1" applyFill="1" applyBorder="1" applyAlignment="1">
      <alignment vertical="center"/>
    </xf>
    <xf numFmtId="0" fontId="10" fillId="2" borderId="9" xfId="2" applyFont="1" applyFill="1" applyBorder="1" applyAlignment="1" applyProtection="1">
      <alignment horizontal="left" vertical="center" wrapText="1"/>
    </xf>
    <xf numFmtId="0" fontId="2" fillId="2" borderId="22" xfId="2" applyFont="1" applyFill="1" applyBorder="1" applyAlignment="1" applyProtection="1">
      <alignment horizontal="left" vertical="center"/>
    </xf>
    <xf numFmtId="169" fontId="2" fillId="2" borderId="9" xfId="2" applyNumberFormat="1" applyFont="1" applyFill="1" applyBorder="1" applyAlignment="1" applyProtection="1">
      <alignment horizontal="right" vertical="center"/>
    </xf>
    <xf numFmtId="0" fontId="2" fillId="3" borderId="0" xfId="2" applyFont="1" applyFill="1" applyAlignment="1">
      <alignment vertical="center"/>
    </xf>
    <xf numFmtId="4" fontId="3" fillId="2" borderId="0" xfId="2" applyNumberFormat="1" applyFont="1" applyFill="1" applyAlignment="1">
      <alignment horizontal="center" vertical="center"/>
    </xf>
    <xf numFmtId="0" fontId="2" fillId="2" borderId="23" xfId="2" applyFont="1" applyFill="1" applyBorder="1" applyAlignment="1">
      <alignment horizontal="center" vertical="center"/>
    </xf>
    <xf numFmtId="0" fontId="2" fillId="2" borderId="23" xfId="2" applyFont="1" applyFill="1" applyBorder="1" applyAlignment="1" applyProtection="1">
      <alignment horizontal="center" vertical="center"/>
    </xf>
    <xf numFmtId="0" fontId="2" fillId="2" borderId="23" xfId="2" applyFont="1" applyFill="1" applyBorder="1" applyAlignment="1" applyProtection="1">
      <alignment horizontal="left" vertical="center" wrapText="1"/>
    </xf>
    <xf numFmtId="0" fontId="2" fillId="2" borderId="0" xfId="2" applyFont="1" applyFill="1" applyBorder="1" applyAlignment="1">
      <alignment horizontal="left" vertical="center" wrapText="1"/>
    </xf>
    <xf numFmtId="0" fontId="2" fillId="3" borderId="0" xfId="2" applyFont="1" applyFill="1" applyBorder="1" applyAlignment="1">
      <alignment vertical="center"/>
    </xf>
    <xf numFmtId="0" fontId="2" fillId="3" borderId="0" xfId="2" applyFont="1" applyFill="1" applyBorder="1" applyAlignment="1">
      <alignment horizontal="center" vertical="center"/>
    </xf>
    <xf numFmtId="0" fontId="2" fillId="3" borderId="0" xfId="2" applyFont="1" applyFill="1" applyAlignment="1">
      <alignment horizontal="center" vertical="center"/>
    </xf>
    <xf numFmtId="0" fontId="2" fillId="2" borderId="29" xfId="2" applyFont="1" applyFill="1" applyBorder="1" applyAlignment="1">
      <alignment vertical="center"/>
    </xf>
    <xf numFmtId="0" fontId="10" fillId="2" borderId="29" xfId="2" quotePrefix="1" applyFont="1" applyFill="1" applyBorder="1" applyAlignment="1">
      <alignment horizontal="left" vertical="center" wrapText="1"/>
    </xf>
    <xf numFmtId="3" fontId="2" fillId="2" borderId="23" xfId="2" applyNumberFormat="1" applyFont="1" applyFill="1" applyBorder="1" applyAlignment="1">
      <alignment horizontal="center" vertical="center"/>
    </xf>
    <xf numFmtId="165" fontId="2" fillId="2" borderId="23" xfId="18" applyNumberFormat="1" applyFont="1" applyFill="1" applyBorder="1" applyAlignment="1">
      <alignment horizontal="center" vertical="center"/>
    </xf>
    <xf numFmtId="0" fontId="3" fillId="2" borderId="0" xfId="2" applyFont="1" applyFill="1" applyBorder="1" applyAlignment="1" applyProtection="1">
      <alignment horizontal="left" vertical="center" wrapText="1"/>
    </xf>
    <xf numFmtId="0" fontId="10" fillId="2" borderId="0" xfId="2" applyFont="1" applyFill="1" applyBorder="1" applyAlignment="1">
      <alignment horizontal="left" vertical="center" wrapText="1"/>
    </xf>
    <xf numFmtId="43" fontId="3" fillId="2" borderId="0" xfId="5" applyFont="1" applyFill="1" applyAlignment="1">
      <alignment vertical="center"/>
    </xf>
    <xf numFmtId="43" fontId="3" fillId="2" borderId="0" xfId="5" applyFont="1" applyFill="1" applyBorder="1" applyAlignment="1" applyProtection="1">
      <alignment horizontal="right" vertical="center"/>
    </xf>
    <xf numFmtId="0" fontId="4" fillId="2" borderId="29" xfId="2" applyFont="1" applyFill="1" applyBorder="1" applyAlignment="1">
      <alignment vertical="center"/>
    </xf>
    <xf numFmtId="0" fontId="3" fillId="2" borderId="29" xfId="2" applyFont="1" applyFill="1" applyBorder="1" applyAlignment="1">
      <alignment vertical="center"/>
    </xf>
    <xf numFmtId="0" fontId="10" fillId="2" borderId="29" xfId="2" applyFont="1" applyFill="1" applyBorder="1" applyAlignment="1">
      <alignment horizontal="left" vertical="center" wrapText="1"/>
    </xf>
    <xf numFmtId="0" fontId="2" fillId="2" borderId="29" xfId="2" applyFont="1" applyFill="1" applyBorder="1" applyAlignment="1">
      <alignment horizontal="left" vertical="center" wrapText="1"/>
    </xf>
    <xf numFmtId="0" fontId="4" fillId="2" borderId="29" xfId="2" applyFont="1" applyFill="1" applyBorder="1" applyAlignment="1">
      <alignment horizontal="left" vertical="center" wrapText="1"/>
    </xf>
    <xf numFmtId="0" fontId="3" fillId="2" borderId="29" xfId="2" applyFont="1" applyFill="1" applyBorder="1" applyAlignment="1">
      <alignment horizontal="left" vertical="center" wrapText="1"/>
    </xf>
    <xf numFmtId="0" fontId="2" fillId="2" borderId="29" xfId="2" quotePrefix="1" applyFont="1" applyFill="1" applyBorder="1" applyAlignment="1">
      <alignment horizontal="left" vertical="center" wrapText="1"/>
    </xf>
    <xf numFmtId="2" fontId="2" fillId="2" borderId="0" xfId="2" applyNumberFormat="1" applyFont="1" applyFill="1" applyBorder="1" applyAlignment="1">
      <alignment horizontal="center" vertical="center"/>
    </xf>
    <xf numFmtId="0" fontId="4" fillId="2" borderId="9" xfId="2" applyFont="1" applyFill="1" applyBorder="1" applyAlignment="1">
      <alignment vertical="center" wrapText="1"/>
    </xf>
    <xf numFmtId="0" fontId="4" fillId="2" borderId="0" xfId="2" applyFont="1" applyFill="1" applyBorder="1" applyAlignment="1">
      <alignment vertical="center" wrapText="1"/>
    </xf>
    <xf numFmtId="0" fontId="2" fillId="2" borderId="9" xfId="2" applyFont="1" applyFill="1" applyBorder="1" applyAlignment="1">
      <alignment vertical="center" wrapText="1"/>
    </xf>
    <xf numFmtId="0" fontId="2" fillId="2" borderId="9" xfId="2" applyFont="1" applyFill="1" applyBorder="1" applyAlignment="1">
      <alignment horizontal="center" vertical="center"/>
    </xf>
    <xf numFmtId="0" fontId="16" fillId="2" borderId="0" xfId="2" applyFont="1" applyFill="1" applyBorder="1" applyAlignment="1">
      <alignment vertical="center"/>
    </xf>
    <xf numFmtId="0" fontId="2" fillId="2" borderId="20" xfId="2" quotePrefix="1" applyFont="1" applyFill="1" applyBorder="1" applyAlignment="1">
      <alignment horizontal="left" vertical="center"/>
    </xf>
    <xf numFmtId="2" fontId="2" fillId="2" borderId="20" xfId="2" applyNumberFormat="1" applyFont="1" applyFill="1" applyBorder="1" applyAlignment="1">
      <alignment horizontal="center" vertical="center"/>
    </xf>
    <xf numFmtId="43" fontId="2" fillId="2" borderId="0" xfId="5" applyFont="1" applyFill="1" applyAlignment="1">
      <alignment horizontal="right" vertical="center"/>
    </xf>
    <xf numFmtId="0" fontId="2" fillId="3" borderId="0" xfId="2" applyFont="1" applyFill="1" applyAlignment="1">
      <alignment horizontal="right" vertical="center"/>
    </xf>
    <xf numFmtId="4" fontId="3" fillId="3" borderId="0" xfId="2" applyNumberFormat="1" applyFont="1" applyFill="1" applyBorder="1" applyAlignment="1">
      <alignment horizontal="center" vertical="center"/>
    </xf>
    <xf numFmtId="0" fontId="3" fillId="3" borderId="0" xfId="2" applyFont="1" applyFill="1" applyBorder="1" applyAlignment="1">
      <alignment horizontal="center" vertical="center"/>
    </xf>
    <xf numFmtId="0" fontId="3" fillId="3" borderId="29" xfId="2" applyFont="1" applyFill="1" applyBorder="1" applyAlignment="1">
      <alignment horizontal="center" vertical="center"/>
    </xf>
    <xf numFmtId="4" fontId="2" fillId="3" borderId="1" xfId="2" applyNumberFormat="1" applyFont="1" applyFill="1" applyBorder="1" applyAlignment="1">
      <alignment horizontal="center" vertical="center"/>
    </xf>
    <xf numFmtId="0" fontId="3" fillId="3" borderId="0" xfId="2" quotePrefix="1" applyFont="1" applyFill="1" applyBorder="1" applyAlignment="1">
      <alignment horizontal="left" vertical="center" wrapText="1"/>
    </xf>
    <xf numFmtId="0" fontId="3" fillId="3" borderId="0" xfId="2" applyFont="1" applyFill="1"/>
    <xf numFmtId="0" fontId="2" fillId="2" borderId="0" xfId="2" applyFill="1"/>
    <xf numFmtId="0" fontId="15" fillId="2" borderId="0" xfId="2" applyFont="1" applyFill="1" applyBorder="1" applyAlignment="1">
      <alignment horizontal="center"/>
    </xf>
    <xf numFmtId="0" fontId="2" fillId="2" borderId="4" xfId="2" quotePrefix="1" applyFont="1" applyFill="1" applyBorder="1" applyAlignment="1" applyProtection="1">
      <alignment horizontal="center" vertical="center"/>
    </xf>
    <xf numFmtId="4" fontId="2" fillId="3" borderId="0" xfId="2" applyNumberFormat="1" applyFont="1" applyFill="1" applyBorder="1" applyAlignment="1">
      <alignment horizontal="center" vertical="center"/>
    </xf>
    <xf numFmtId="0" fontId="10" fillId="0" borderId="29" xfId="2" applyFont="1" applyFill="1" applyBorder="1" applyAlignment="1">
      <alignment horizontal="left" vertical="center" wrapText="1"/>
    </xf>
    <xf numFmtId="0" fontId="2" fillId="0" borderId="29" xfId="2" applyFont="1" applyFill="1" applyBorder="1" applyAlignment="1">
      <alignment vertical="center"/>
    </xf>
    <xf numFmtId="0" fontId="2" fillId="0" borderId="29" xfId="2" applyFont="1" applyFill="1" applyBorder="1" applyAlignment="1">
      <alignment horizontal="left" vertical="center" wrapText="1"/>
    </xf>
    <xf numFmtId="0" fontId="10" fillId="0" borderId="29" xfId="2" quotePrefix="1" applyFont="1" applyFill="1" applyBorder="1" applyAlignment="1">
      <alignment horizontal="left" vertical="center" wrapText="1"/>
    </xf>
    <xf numFmtId="0" fontId="2" fillId="0" borderId="0" xfId="2" applyFont="1" applyFill="1" applyBorder="1" applyAlignment="1">
      <alignment horizontal="left" vertical="center" wrapText="1"/>
    </xf>
    <xf numFmtId="0" fontId="4" fillId="0" borderId="29" xfId="2" applyFont="1" applyFill="1" applyBorder="1" applyAlignment="1">
      <alignment horizontal="left" vertical="center" wrapText="1"/>
    </xf>
    <xf numFmtId="0" fontId="4" fillId="0" borderId="29" xfId="2" applyFont="1" applyFill="1" applyBorder="1" applyAlignment="1">
      <alignment vertical="center"/>
    </xf>
    <xf numFmtId="0" fontId="2" fillId="0" borderId="9" xfId="2" applyFont="1" applyFill="1" applyBorder="1" applyAlignment="1">
      <alignment vertical="center" wrapText="1"/>
    </xf>
    <xf numFmtId="2" fontId="2" fillId="0" borderId="20" xfId="2" applyNumberFormat="1" applyFont="1" applyFill="1" applyBorder="1" applyAlignment="1">
      <alignment horizontal="center" vertical="center"/>
    </xf>
    <xf numFmtId="0" fontId="2" fillId="0" borderId="9" xfId="2" applyFont="1" applyFill="1" applyBorder="1" applyAlignment="1">
      <alignment horizontal="center" vertical="center"/>
    </xf>
    <xf numFmtId="2" fontId="2" fillId="0" borderId="0" xfId="2" applyNumberFormat="1" applyFont="1" applyFill="1" applyBorder="1" applyAlignment="1">
      <alignment horizontal="center" vertical="center"/>
    </xf>
    <xf numFmtId="0" fontId="10" fillId="0" borderId="0" xfId="2" applyFont="1" applyFill="1" applyBorder="1" applyAlignment="1">
      <alignment horizontal="left" vertical="center" wrapText="1"/>
    </xf>
    <xf numFmtId="0" fontId="3" fillId="0" borderId="8" xfId="2" applyFont="1" applyFill="1" applyBorder="1" applyAlignment="1" applyProtection="1">
      <alignment horizontal="left" vertical="center" wrapText="1"/>
    </xf>
    <xf numFmtId="0" fontId="2" fillId="0" borderId="8" xfId="2" applyFont="1" applyFill="1" applyBorder="1" applyAlignment="1" applyProtection="1">
      <alignment horizontal="left" vertical="center" wrapText="1"/>
    </xf>
    <xf numFmtId="0" fontId="3" fillId="0" borderId="0" xfId="2" applyFont="1" applyFill="1" applyBorder="1" applyAlignment="1" applyProtection="1">
      <alignment horizontal="left" vertical="center" wrapText="1"/>
    </xf>
    <xf numFmtId="0" fontId="2" fillId="2" borderId="26" xfId="2" applyFont="1" applyFill="1" applyBorder="1" applyAlignment="1">
      <alignment vertical="center"/>
    </xf>
    <xf numFmtId="0" fontId="2" fillId="0" borderId="0" xfId="2" applyFont="1" applyFill="1" applyBorder="1" applyAlignment="1">
      <alignment horizontal="left" vertical="center"/>
    </xf>
    <xf numFmtId="0" fontId="2" fillId="3" borderId="32" xfId="2" applyFont="1" applyFill="1" applyBorder="1" applyAlignment="1">
      <alignment vertical="center"/>
    </xf>
    <xf numFmtId="165" fontId="2" fillId="0" borderId="32" xfId="5" applyNumberFormat="1" applyFont="1" applyFill="1" applyBorder="1" applyAlignment="1">
      <alignment horizontal="right" vertical="center"/>
    </xf>
    <xf numFmtId="0" fontId="29" fillId="0" borderId="0" xfId="0" applyFont="1" applyAlignment="1">
      <alignment vertical="center"/>
    </xf>
    <xf numFmtId="0" fontId="31" fillId="0" borderId="0" xfId="0" applyFont="1" applyAlignment="1">
      <alignment horizontal="center" vertical="center"/>
    </xf>
    <xf numFmtId="170" fontId="3" fillId="2" borderId="0" xfId="0" quotePrefix="1" applyNumberFormat="1" applyFont="1" applyFill="1" applyBorder="1" applyAlignment="1">
      <alignment horizontal="center" vertical="center"/>
    </xf>
    <xf numFmtId="0" fontId="33" fillId="0" borderId="0" xfId="0" applyFont="1" applyAlignment="1">
      <alignment vertical="center"/>
    </xf>
    <xf numFmtId="0" fontId="34" fillId="0" borderId="0" xfId="0" applyFont="1" applyAlignment="1">
      <alignment horizontal="center" vertical="center"/>
    </xf>
    <xf numFmtId="0" fontId="34" fillId="2" borderId="0" xfId="2" applyFont="1" applyFill="1" applyBorder="1" applyAlignment="1">
      <alignment horizontal="center" vertical="center"/>
    </xf>
    <xf numFmtId="0" fontId="32"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170" fontId="3" fillId="2" borderId="0" xfId="2" applyNumberFormat="1" applyFont="1" applyFill="1" applyBorder="1" applyAlignment="1">
      <alignment horizontal="center" vertical="center"/>
    </xf>
    <xf numFmtId="0" fontId="38" fillId="0" borderId="0" xfId="0" applyFont="1" applyAlignment="1">
      <alignment horizontal="center" vertical="center"/>
    </xf>
    <xf numFmtId="49" fontId="38" fillId="0" borderId="0" xfId="0" applyNumberFormat="1"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left" vertical="center" indent="15"/>
    </xf>
    <xf numFmtId="0" fontId="0" fillId="2" borderId="0" xfId="0" applyFill="1" applyBorder="1" applyAlignment="1">
      <alignment horizontal="center" vertical="center"/>
    </xf>
    <xf numFmtId="0" fontId="15"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2" fillId="0" borderId="32" xfId="0" applyFont="1" applyFill="1" applyBorder="1" applyAlignment="1" applyProtection="1">
      <alignment horizontal="center" vertical="center"/>
    </xf>
    <xf numFmtId="0" fontId="2" fillId="0" borderId="32" xfId="0" applyFont="1" applyFill="1" applyBorder="1" applyAlignment="1" applyProtection="1">
      <alignment horizontal="left" vertical="center" wrapText="1"/>
    </xf>
    <xf numFmtId="0" fontId="2" fillId="0" borderId="35" xfId="0" applyFont="1" applyFill="1" applyBorder="1" applyAlignment="1" applyProtection="1">
      <alignment horizontal="center" vertical="center"/>
    </xf>
    <xf numFmtId="3" fontId="2" fillId="0" borderId="32" xfId="0" applyNumberFormat="1" applyFont="1" applyFill="1" applyBorder="1" applyAlignment="1" applyProtection="1">
      <alignment horizontal="center" vertical="center"/>
    </xf>
    <xf numFmtId="0" fontId="2" fillId="0" borderId="35" xfId="2" applyFont="1" applyFill="1" applyBorder="1" applyAlignment="1" applyProtection="1">
      <alignment horizontal="center" vertical="center"/>
    </xf>
    <xf numFmtId="0" fontId="2" fillId="0" borderId="32" xfId="2" applyFont="1" applyFill="1" applyBorder="1" applyAlignment="1" applyProtection="1">
      <alignment horizontal="left" vertical="center" wrapText="1"/>
    </xf>
    <xf numFmtId="0" fontId="2" fillId="0" borderId="32" xfId="2" applyFont="1" applyFill="1" applyBorder="1" applyAlignment="1" applyProtection="1">
      <alignment horizontal="center" vertical="center"/>
    </xf>
    <xf numFmtId="3" fontId="2" fillId="0" borderId="32" xfId="2" applyNumberFormat="1" applyFont="1" applyFill="1" applyBorder="1" applyAlignment="1" applyProtection="1">
      <alignment horizontal="center" vertical="center"/>
    </xf>
    <xf numFmtId="0" fontId="2" fillId="0" borderId="35" xfId="0" applyFont="1" applyFill="1" applyBorder="1" applyAlignment="1">
      <alignment horizontal="center" vertical="center"/>
    </xf>
    <xf numFmtId="0" fontId="3" fillId="0" borderId="35" xfId="2" applyFont="1" applyFill="1" applyBorder="1" applyAlignment="1" applyProtection="1">
      <alignment horizontal="center" vertical="center"/>
    </xf>
    <xf numFmtId="0" fontId="2" fillId="0" borderId="35" xfId="2" applyFont="1" applyFill="1" applyBorder="1" applyAlignment="1" applyProtection="1">
      <alignment horizontal="left" vertical="center" wrapText="1"/>
    </xf>
    <xf numFmtId="0" fontId="2" fillId="0" borderId="35" xfId="0" applyFont="1" applyFill="1" applyBorder="1" applyAlignment="1">
      <alignment vertical="center"/>
    </xf>
    <xf numFmtId="0" fontId="2" fillId="0" borderId="35" xfId="2" applyFont="1" applyFill="1" applyBorder="1" applyAlignment="1">
      <alignment vertical="center" wrapText="1"/>
    </xf>
    <xf numFmtId="0" fontId="2" fillId="0" borderId="35" xfId="0" quotePrefix="1" applyFont="1" applyFill="1" applyBorder="1" applyAlignment="1" applyProtection="1">
      <alignment horizontal="left" vertical="center" wrapText="1"/>
    </xf>
    <xf numFmtId="0" fontId="2" fillId="0" borderId="37" xfId="2" applyFont="1" applyFill="1" applyBorder="1" applyAlignment="1" applyProtection="1">
      <alignment horizontal="center" vertical="center"/>
    </xf>
    <xf numFmtId="0" fontId="2" fillId="0" borderId="34" xfId="2" applyFont="1" applyFill="1" applyBorder="1" applyAlignment="1">
      <alignment vertical="center" wrapText="1"/>
    </xf>
    <xf numFmtId="0" fontId="2" fillId="2" borderId="35" xfId="2" applyFont="1" applyFill="1" applyBorder="1" applyAlignment="1" applyProtection="1">
      <alignment horizontal="center" vertical="center"/>
    </xf>
    <xf numFmtId="0" fontId="2" fillId="2" borderId="32" xfId="2" applyFont="1" applyFill="1" applyBorder="1" applyAlignment="1" applyProtection="1">
      <alignment horizontal="center" vertical="center"/>
    </xf>
    <xf numFmtId="3" fontId="2" fillId="2" borderId="32" xfId="2" applyNumberFormat="1" applyFont="1" applyFill="1" applyBorder="1" applyAlignment="1" applyProtection="1">
      <alignment horizontal="center" vertical="center"/>
    </xf>
    <xf numFmtId="165" fontId="2" fillId="2" borderId="32" xfId="3" applyNumberFormat="1" applyFont="1" applyFill="1" applyBorder="1" applyAlignment="1">
      <alignment horizontal="right" vertical="center"/>
    </xf>
    <xf numFmtId="0" fontId="2" fillId="2" borderId="35" xfId="2" quotePrefix="1" applyFont="1" applyFill="1" applyBorder="1" applyAlignment="1" applyProtection="1">
      <alignment horizontal="center" vertical="center"/>
    </xf>
    <xf numFmtId="3" fontId="2" fillId="2" borderId="35" xfId="2" applyNumberFormat="1" applyFont="1" applyFill="1" applyBorder="1" applyAlignment="1" applyProtection="1">
      <alignment horizontal="center" vertical="center"/>
    </xf>
    <xf numFmtId="165" fontId="2" fillId="2" borderId="35" xfId="3" applyNumberFormat="1" applyFont="1" applyFill="1" applyBorder="1" applyAlignment="1">
      <alignment horizontal="right" vertical="center"/>
    </xf>
    <xf numFmtId="0" fontId="42" fillId="0" borderId="35" xfId="0" applyFont="1" applyBorder="1" applyAlignment="1">
      <alignment vertical="center"/>
    </xf>
    <xf numFmtId="0" fontId="3" fillId="2" borderId="28" xfId="2" applyFont="1" applyFill="1" applyBorder="1" applyAlignment="1" applyProtection="1">
      <alignment horizontal="left" vertical="center" wrapText="1"/>
    </xf>
    <xf numFmtId="0" fontId="2" fillId="2" borderId="15" xfId="2" quotePrefix="1" applyFont="1" applyFill="1" applyBorder="1" applyAlignment="1" applyProtection="1">
      <alignment horizontal="center" vertical="center"/>
    </xf>
    <xf numFmtId="165" fontId="3" fillId="2" borderId="36" xfId="3" applyNumberFormat="1" applyFont="1" applyFill="1" applyBorder="1" applyAlignment="1">
      <alignment horizontal="right" vertical="center"/>
    </xf>
    <xf numFmtId="165" fontId="3" fillId="2" borderId="39" xfId="3" applyNumberFormat="1" applyFont="1" applyFill="1" applyBorder="1" applyAlignment="1">
      <alignment horizontal="right" vertical="center"/>
    </xf>
    <xf numFmtId="0" fontId="3" fillId="2" borderId="38" xfId="2" applyFont="1" applyFill="1" applyBorder="1" applyAlignment="1" applyProtection="1">
      <alignment horizontal="center" vertical="center"/>
    </xf>
    <xf numFmtId="0" fontId="3" fillId="2" borderId="40" xfId="2" applyFont="1" applyFill="1" applyBorder="1" applyAlignment="1" applyProtection="1">
      <alignment horizontal="center" vertical="center"/>
    </xf>
    <xf numFmtId="0" fontId="2" fillId="2" borderId="20" xfId="2" quotePrefix="1" applyFont="1" applyFill="1" applyBorder="1" applyAlignment="1" applyProtection="1">
      <alignment horizontal="center" vertical="center"/>
    </xf>
    <xf numFmtId="165" fontId="3" fillId="2" borderId="0" xfId="2" applyNumberFormat="1" applyFont="1" applyFill="1" applyAlignment="1">
      <alignment vertical="center"/>
    </xf>
    <xf numFmtId="0" fontId="3" fillId="3" borderId="32" xfId="2" quotePrefix="1" applyFont="1" applyFill="1" applyBorder="1" applyAlignment="1">
      <alignment horizontal="right" vertical="center"/>
    </xf>
    <xf numFmtId="0" fontId="2" fillId="2" borderId="32" xfId="2" applyFont="1" applyFill="1" applyBorder="1" applyAlignment="1">
      <alignment horizontal="right" vertical="center"/>
    </xf>
    <xf numFmtId="0" fontId="3" fillId="3" borderId="33" xfId="2" applyFont="1" applyFill="1" applyBorder="1" applyAlignment="1">
      <alignment horizontal="center" vertical="center"/>
    </xf>
    <xf numFmtId="165" fontId="2" fillId="0" borderId="32" xfId="3" applyNumberFormat="1" applyFont="1" applyFill="1" applyBorder="1" applyAlignment="1">
      <alignment horizontal="right" vertical="center"/>
    </xf>
    <xf numFmtId="0" fontId="3" fillId="0" borderId="9" xfId="2" applyFont="1" applyFill="1" applyBorder="1" applyAlignment="1" applyProtection="1">
      <alignment horizontal="left" vertical="center" wrapText="1"/>
    </xf>
    <xf numFmtId="0" fontId="6" fillId="0" borderId="9" xfId="2" applyFont="1" applyFill="1" applyBorder="1" applyAlignment="1" applyProtection="1">
      <alignment horizontal="left" vertical="center" wrapText="1"/>
    </xf>
    <xf numFmtId="0" fontId="4" fillId="0" borderId="9" xfId="2" applyFont="1" applyFill="1" applyBorder="1" applyAlignment="1" applyProtection="1">
      <alignment horizontal="left" vertical="center" wrapText="1"/>
    </xf>
    <xf numFmtId="0" fontId="3" fillId="0" borderId="10" xfId="2" applyFont="1" applyFill="1" applyBorder="1" applyAlignment="1" applyProtection="1">
      <alignment horizontal="center" vertical="center"/>
    </xf>
    <xf numFmtId="0" fontId="3" fillId="0" borderId="11" xfId="2" applyFont="1" applyFill="1" applyBorder="1" applyAlignment="1" applyProtection="1">
      <alignment horizontal="left" vertical="center" wrapText="1"/>
    </xf>
    <xf numFmtId="0" fontId="3" fillId="0" borderId="11" xfId="2" applyFont="1" applyFill="1" applyBorder="1" applyAlignment="1" applyProtection="1">
      <alignment horizontal="center" vertical="center"/>
    </xf>
    <xf numFmtId="1" fontId="3" fillId="0" borderId="11" xfId="2" applyNumberFormat="1" applyFont="1" applyFill="1" applyBorder="1" applyAlignment="1" applyProtection="1">
      <alignment horizontal="center" vertical="center"/>
    </xf>
    <xf numFmtId="165" fontId="3" fillId="0" borderId="12" xfId="3" applyNumberFormat="1" applyFont="1" applyFill="1" applyBorder="1" applyAlignment="1">
      <alignment horizontal="right" vertical="center"/>
    </xf>
    <xf numFmtId="165" fontId="3" fillId="0" borderId="13" xfId="3" applyNumberFormat="1" applyFont="1" applyFill="1" applyBorder="1" applyAlignment="1">
      <alignment horizontal="right" vertical="center"/>
    </xf>
    <xf numFmtId="0" fontId="4" fillId="0" borderId="8" xfId="2" applyFont="1" applyFill="1" applyBorder="1" applyAlignment="1" applyProtection="1">
      <alignment horizontal="left" vertical="center" wrapText="1"/>
    </xf>
    <xf numFmtId="3" fontId="2" fillId="0" borderId="8" xfId="2" applyNumberFormat="1" applyFont="1" applyFill="1" applyBorder="1" applyAlignment="1" applyProtection="1">
      <alignment horizontal="center" vertical="center"/>
    </xf>
    <xf numFmtId="0" fontId="6" fillId="0" borderId="8" xfId="2" applyFont="1" applyFill="1" applyBorder="1" applyAlignment="1" applyProtection="1">
      <alignment horizontal="left" vertical="center" wrapText="1"/>
    </xf>
    <xf numFmtId="165" fontId="2" fillId="0" borderId="8" xfId="3" applyNumberFormat="1" applyFont="1" applyFill="1" applyBorder="1" applyAlignment="1" applyProtection="1">
      <alignment horizontal="right" vertical="center"/>
    </xf>
    <xf numFmtId="165" fontId="2" fillId="0" borderId="8" xfId="3" applyNumberFormat="1" applyFont="1" applyFill="1" applyBorder="1" applyAlignment="1">
      <alignment vertical="center"/>
    </xf>
    <xf numFmtId="165" fontId="2" fillId="0" borderId="9" xfId="3" applyNumberFormat="1" applyFont="1" applyFill="1" applyBorder="1" applyAlignment="1" applyProtection="1">
      <alignment horizontal="right" vertical="center"/>
    </xf>
    <xf numFmtId="165" fontId="2" fillId="0" borderId="9" xfId="3" applyNumberFormat="1" applyFont="1" applyFill="1" applyBorder="1" applyAlignment="1">
      <alignment vertical="center"/>
    </xf>
    <xf numFmtId="4" fontId="2" fillId="0" borderId="8" xfId="2" applyNumberFormat="1" applyFont="1" applyFill="1" applyBorder="1" applyAlignment="1" applyProtection="1">
      <alignment horizontal="center" vertical="center"/>
    </xf>
    <xf numFmtId="165" fontId="2" fillId="0" borderId="35" xfId="5" applyNumberFormat="1" applyFont="1" applyFill="1" applyBorder="1" applyAlignment="1">
      <alignment horizontal="right" vertical="center"/>
    </xf>
    <xf numFmtId="165" fontId="2" fillId="0" borderId="8" xfId="3" applyNumberFormat="1" applyFont="1" applyFill="1" applyBorder="1" applyAlignment="1">
      <alignment horizontal="right" vertical="center"/>
    </xf>
    <xf numFmtId="0" fontId="2" fillId="2" borderId="37" xfId="0" quotePrefix="1" applyFont="1" applyFill="1" applyBorder="1" applyAlignment="1">
      <alignment horizontal="center" vertical="center"/>
    </xf>
    <xf numFmtId="0" fontId="3" fillId="2" borderId="37" xfId="0" applyFont="1" applyFill="1" applyBorder="1" applyAlignment="1">
      <alignment horizontal="left" vertical="center" wrapText="1"/>
    </xf>
    <xf numFmtId="0" fontId="2" fillId="2" borderId="37" xfId="2" applyFont="1" applyFill="1" applyBorder="1" applyAlignment="1">
      <alignment horizontal="center" vertical="center"/>
    </xf>
    <xf numFmtId="0" fontId="2" fillId="2" borderId="37" xfId="0" applyFont="1" applyFill="1" applyBorder="1" applyAlignment="1">
      <alignment horizontal="left" vertical="center"/>
    </xf>
    <xf numFmtId="0" fontId="2" fillId="2" borderId="37" xfId="2" applyFont="1" applyFill="1" applyBorder="1" applyAlignment="1">
      <alignment vertical="center" wrapText="1"/>
    </xf>
    <xf numFmtId="0" fontId="2" fillId="2" borderId="0" xfId="0" applyFont="1" applyFill="1" applyBorder="1" applyAlignment="1">
      <alignment horizontal="justify" vertical="center" wrapText="1"/>
    </xf>
    <xf numFmtId="0" fontId="3"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center" vertical="center"/>
    </xf>
    <xf numFmtId="165" fontId="2" fillId="0" borderId="0" xfId="22" applyNumberFormat="1" applyFont="1" applyFill="1" applyAlignment="1">
      <alignment horizontal="right" vertical="center"/>
    </xf>
    <xf numFmtId="0" fontId="3" fillId="0" borderId="0" xfId="0" applyFont="1" applyFill="1" applyAlignment="1">
      <alignment vertical="center"/>
    </xf>
    <xf numFmtId="0" fontId="3" fillId="0" borderId="0" xfId="0" applyFont="1" applyFill="1" applyAlignment="1">
      <alignment horizontal="center" vertical="center"/>
    </xf>
    <xf numFmtId="165" fontId="3" fillId="0" borderId="0" xfId="22" applyNumberFormat="1" applyFont="1" applyFill="1" applyAlignment="1">
      <alignment horizontal="right" vertical="center"/>
    </xf>
    <xf numFmtId="165" fontId="3" fillId="0" borderId="0" xfId="22" applyNumberFormat="1" applyFont="1" applyFill="1" applyBorder="1" applyAlignment="1" applyProtection="1">
      <alignment horizontal="right" vertical="center"/>
    </xf>
    <xf numFmtId="0" fontId="3" fillId="0" borderId="42" xfId="0" applyFont="1" applyFill="1" applyBorder="1" applyAlignment="1">
      <alignment horizontal="center" vertical="center"/>
    </xf>
    <xf numFmtId="4" fontId="3" fillId="0" borderId="42" xfId="0" applyNumberFormat="1" applyFont="1" applyFill="1" applyBorder="1" applyAlignment="1">
      <alignment horizontal="center" vertical="center"/>
    </xf>
    <xf numFmtId="165" fontId="3" fillId="0" borderId="42" xfId="22"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vertical="center"/>
    </xf>
    <xf numFmtId="4" fontId="3" fillId="0" borderId="5" xfId="0" applyNumberFormat="1" applyFont="1" applyFill="1" applyBorder="1" applyAlignment="1">
      <alignment horizontal="center" vertical="center"/>
    </xf>
    <xf numFmtId="165" fontId="3" fillId="0" borderId="5" xfId="22" applyNumberFormat="1"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left" vertical="center" wrapText="1"/>
    </xf>
    <xf numFmtId="0" fontId="2" fillId="0" borderId="44" xfId="0" applyFont="1" applyFill="1" applyBorder="1" applyAlignment="1">
      <alignment horizontal="center" vertical="center"/>
    </xf>
    <xf numFmtId="165" fontId="2" fillId="0" borderId="44" xfId="22" applyNumberFormat="1" applyFont="1" applyFill="1" applyBorder="1" applyAlignment="1">
      <alignment horizontal="right" vertical="center"/>
    </xf>
    <xf numFmtId="165" fontId="2" fillId="0" borderId="45" xfId="22" applyNumberFormat="1" applyFont="1" applyFill="1" applyBorder="1" applyAlignment="1">
      <alignment horizontal="right" vertical="center"/>
    </xf>
    <xf numFmtId="0" fontId="3" fillId="0" borderId="37" xfId="0" applyFont="1" applyFill="1" applyBorder="1" applyAlignment="1">
      <alignment vertical="center"/>
    </xf>
    <xf numFmtId="0" fontId="3" fillId="0" borderId="37" xfId="0" applyFont="1" applyFill="1" applyBorder="1" applyAlignment="1" applyProtection="1">
      <alignment horizontal="left" vertical="center" wrapText="1"/>
    </xf>
    <xf numFmtId="0" fontId="3" fillId="0" borderId="37" xfId="0" applyFont="1" applyFill="1" applyBorder="1" applyAlignment="1">
      <alignment horizontal="center" vertical="center"/>
    </xf>
    <xf numFmtId="4" fontId="3" fillId="0" borderId="37" xfId="0" applyNumberFormat="1" applyFont="1" applyFill="1" applyBorder="1" applyAlignment="1">
      <alignment horizontal="center" vertical="center"/>
    </xf>
    <xf numFmtId="0" fontId="3" fillId="0" borderId="0" xfId="0" applyFont="1" applyFill="1" applyBorder="1" applyAlignment="1" applyProtection="1">
      <alignment horizontal="left" vertical="center" wrapText="1"/>
    </xf>
    <xf numFmtId="0" fontId="15" fillId="0" borderId="0" xfId="0" quotePrefix="1" applyFont="1" applyFill="1" applyBorder="1" applyAlignment="1" applyProtection="1">
      <alignment horizontal="left" vertical="center" wrapText="1"/>
    </xf>
    <xf numFmtId="0" fontId="3" fillId="0" borderId="37" xfId="0" applyFont="1" applyFill="1" applyBorder="1" applyAlignment="1">
      <alignment horizontal="left" vertical="center"/>
    </xf>
    <xf numFmtId="0" fontId="2" fillId="0" borderId="0" xfId="0" quotePrefix="1" applyFont="1" applyFill="1" applyBorder="1" applyAlignment="1" applyProtection="1">
      <alignment horizontal="left" vertical="center" wrapText="1"/>
    </xf>
    <xf numFmtId="0" fontId="0" fillId="0" borderId="37" xfId="0" applyFill="1" applyBorder="1" applyAlignment="1">
      <alignment horizontal="center" vertical="center"/>
    </xf>
    <xf numFmtId="0" fontId="4" fillId="0" borderId="37" xfId="0" applyFont="1" applyFill="1" applyBorder="1" applyAlignment="1">
      <alignment vertical="center"/>
    </xf>
    <xf numFmtId="0" fontId="0" fillId="0" borderId="37" xfId="0" applyFill="1" applyBorder="1" applyAlignment="1">
      <alignment horizontal="left" vertical="center"/>
    </xf>
    <xf numFmtId="4" fontId="0" fillId="0" borderId="37" xfId="0" applyNumberFormat="1" applyFill="1" applyBorder="1" applyAlignment="1">
      <alignment horizontal="center" vertical="center"/>
    </xf>
    <xf numFmtId="165" fontId="2" fillId="0" borderId="37" xfId="22" applyNumberFormat="1" applyFont="1" applyFill="1" applyBorder="1" applyAlignment="1">
      <alignment horizontal="centerContinuous" vertical="center"/>
    </xf>
    <xf numFmtId="165" fontId="2" fillId="0" borderId="37" xfId="22" applyNumberFormat="1" applyFont="1" applyFill="1" applyBorder="1" applyAlignment="1">
      <alignment vertical="center"/>
    </xf>
    <xf numFmtId="0" fontId="2" fillId="0" borderId="37" xfId="0" applyFont="1" applyFill="1" applyBorder="1" applyAlignment="1">
      <alignment vertical="center"/>
    </xf>
    <xf numFmtId="2" fontId="2" fillId="0" borderId="37" xfId="36" applyNumberFormat="1" applyFont="1" applyFill="1" applyBorder="1" applyAlignment="1">
      <alignment horizontal="center" vertical="center"/>
    </xf>
    <xf numFmtId="165" fontId="2" fillId="0" borderId="37" xfId="22" applyNumberFormat="1" applyFont="1" applyFill="1" applyBorder="1" applyAlignment="1">
      <alignment horizontal="right" vertical="center"/>
    </xf>
    <xf numFmtId="0" fontId="2" fillId="0" borderId="37" xfId="2" applyFont="1" applyFill="1" applyBorder="1" applyAlignment="1">
      <alignment horizontal="center" vertical="center"/>
    </xf>
    <xf numFmtId="0" fontId="4" fillId="0" borderId="37" xfId="2" applyFont="1" applyFill="1" applyBorder="1" applyAlignment="1">
      <alignment vertical="center"/>
    </xf>
    <xf numFmtId="2" fontId="2" fillId="0" borderId="37" xfId="2" applyNumberFormat="1" applyFont="1" applyFill="1" applyBorder="1" applyAlignment="1">
      <alignment horizontal="center" vertical="center"/>
    </xf>
    <xf numFmtId="0" fontId="2" fillId="0" borderId="37" xfId="2" applyFont="1" applyFill="1" applyBorder="1" applyAlignment="1">
      <alignment horizontal="center" vertical="top"/>
    </xf>
    <xf numFmtId="0" fontId="2" fillId="0" borderId="37" xfId="2" applyFont="1" applyFill="1" applyBorder="1" applyAlignment="1">
      <alignment horizontal="left" vertical="center" wrapText="1"/>
    </xf>
    <xf numFmtId="1" fontId="2" fillId="0" borderId="37" xfId="2" applyNumberFormat="1" applyFont="1" applyFill="1" applyBorder="1" applyAlignment="1">
      <alignment horizontal="center" vertical="center"/>
    </xf>
    <xf numFmtId="0" fontId="10" fillId="0" borderId="37" xfId="2" applyFont="1" applyFill="1" applyBorder="1" applyAlignment="1">
      <alignment horizontal="left" vertical="center" wrapText="1"/>
    </xf>
    <xf numFmtId="0" fontId="2" fillId="0" borderId="37" xfId="0" applyFont="1" applyFill="1" applyBorder="1" applyAlignment="1">
      <alignment horizontal="center" vertical="center"/>
    </xf>
    <xf numFmtId="4" fontId="2" fillId="0" borderId="37" xfId="0" applyNumberFormat="1" applyFont="1" applyFill="1" applyBorder="1" applyAlignment="1">
      <alignment horizontal="center" vertical="center"/>
    </xf>
    <xf numFmtId="0" fontId="6" fillId="0" borderId="37" xfId="0" applyFont="1" applyFill="1" applyBorder="1" applyAlignment="1">
      <alignment vertical="center"/>
    </xf>
    <xf numFmtId="0" fontId="2" fillId="0" borderId="37" xfId="0" applyFont="1" applyFill="1" applyBorder="1" applyAlignment="1">
      <alignment vertical="center" wrapText="1"/>
    </xf>
    <xf numFmtId="3" fontId="2" fillId="0" borderId="37" xfId="0" applyNumberFormat="1" applyFont="1" applyFill="1" applyBorder="1" applyAlignment="1">
      <alignment horizontal="center" vertical="center"/>
    </xf>
    <xf numFmtId="0" fontId="2" fillId="0" borderId="37"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6" fillId="0" borderId="37" xfId="0" applyFont="1" applyFill="1" applyBorder="1" applyAlignment="1">
      <alignment horizontal="left" vertical="center" wrapText="1"/>
    </xf>
    <xf numFmtId="3" fontId="2" fillId="0" borderId="37" xfId="0" applyNumberFormat="1" applyFont="1" applyFill="1" applyBorder="1" applyAlignment="1" applyProtection="1">
      <alignment horizontal="center" vertical="center"/>
    </xf>
    <xf numFmtId="169" fontId="2" fillId="0" borderId="37" xfId="0" applyNumberFormat="1" applyFont="1" applyFill="1" applyBorder="1" applyAlignment="1">
      <alignment horizontal="center" vertical="center"/>
    </xf>
    <xf numFmtId="0" fontId="2" fillId="0" borderId="0" xfId="0" applyFont="1" applyFill="1" applyBorder="1" applyAlignment="1">
      <alignment horizontal="center" vertical="center"/>
    </xf>
    <xf numFmtId="43" fontId="23" fillId="0" borderId="37" xfId="5" applyFont="1" applyFill="1" applyBorder="1" applyAlignment="1">
      <alignment horizontal="center" vertical="center"/>
    </xf>
    <xf numFmtId="0" fontId="24" fillId="0" borderId="37" xfId="0" applyFont="1" applyFill="1" applyBorder="1" applyAlignment="1">
      <alignment vertical="center"/>
    </xf>
    <xf numFmtId="0" fontId="23" fillId="0" borderId="26" xfId="0" applyFont="1" applyFill="1" applyBorder="1" applyAlignment="1">
      <alignment horizontal="center" vertical="center"/>
    </xf>
    <xf numFmtId="1" fontId="23" fillId="0" borderId="37" xfId="0" applyNumberFormat="1" applyFont="1" applyFill="1" applyBorder="1" applyAlignment="1">
      <alignment horizontal="center" vertical="center"/>
    </xf>
    <xf numFmtId="0" fontId="25" fillId="0" borderId="37" xfId="0" quotePrefix="1" applyFont="1" applyFill="1" applyBorder="1" applyAlignment="1">
      <alignment horizontal="left" vertical="center" wrapText="1"/>
    </xf>
    <xf numFmtId="0" fontId="23" fillId="0" borderId="37" xfId="0" applyFont="1" applyFill="1" applyBorder="1" applyAlignment="1">
      <alignment horizontal="left" vertical="center" wrapText="1"/>
    </xf>
    <xf numFmtId="1" fontId="2" fillId="0" borderId="37" xfId="0" applyNumberFormat="1" applyFont="1" applyFill="1" applyBorder="1" applyAlignment="1">
      <alignment horizontal="center" vertical="center"/>
    </xf>
    <xf numFmtId="0" fontId="10" fillId="0" borderId="37" xfId="0" applyFont="1" applyFill="1" applyBorder="1" applyAlignment="1">
      <alignment horizontal="left" vertical="center" wrapText="1"/>
    </xf>
    <xf numFmtId="0" fontId="2" fillId="0" borderId="37" xfId="0" applyFont="1" applyFill="1" applyBorder="1" applyAlignment="1">
      <alignment horizontal="left" vertical="center"/>
    </xf>
    <xf numFmtId="0" fontId="15" fillId="0" borderId="37" xfId="0" applyNumberFormat="1" applyFont="1" applyFill="1" applyBorder="1" applyAlignment="1">
      <alignment horizontal="center" vertical="center"/>
    </xf>
    <xf numFmtId="0" fontId="15" fillId="0" borderId="34" xfId="0" applyFont="1" applyFill="1" applyBorder="1" applyAlignment="1">
      <alignment vertical="center" wrapText="1"/>
    </xf>
    <xf numFmtId="0" fontId="15" fillId="0" borderId="37" xfId="0" applyFont="1" applyFill="1" applyBorder="1" applyAlignment="1">
      <alignment horizontal="center" vertical="center"/>
    </xf>
    <xf numFmtId="2" fontId="15" fillId="0" borderId="37" xfId="0" applyNumberFormat="1" applyFont="1" applyFill="1" applyBorder="1" applyAlignment="1">
      <alignment horizontal="center" vertical="center"/>
    </xf>
    <xf numFmtId="165" fontId="15" fillId="0" borderId="37" xfId="22" applyNumberFormat="1" applyFont="1" applyFill="1" applyBorder="1" applyAlignment="1">
      <alignment horizontal="right" vertical="center"/>
    </xf>
    <xf numFmtId="0" fontId="3" fillId="0" borderId="46"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47" xfId="0" applyFont="1" applyFill="1" applyBorder="1" applyAlignment="1">
      <alignment horizontal="center" vertical="center"/>
    </xf>
    <xf numFmtId="1" fontId="3" fillId="0" borderId="47" xfId="0" applyNumberFormat="1" applyFont="1" applyFill="1" applyBorder="1" applyAlignment="1">
      <alignment horizontal="center" vertical="center"/>
    </xf>
    <xf numFmtId="165" fontId="3" fillId="0" borderId="48" xfId="18" applyNumberFormat="1" applyFont="1" applyFill="1" applyBorder="1" applyAlignment="1">
      <alignment horizontal="right" vertical="center"/>
    </xf>
    <xf numFmtId="165" fontId="3" fillId="0" borderId="48" xfId="22" applyNumberFormat="1" applyFont="1" applyFill="1" applyBorder="1" applyAlignment="1">
      <alignment horizontal="right" vertical="center"/>
    </xf>
    <xf numFmtId="0" fontId="15" fillId="0" borderId="37" xfId="0" applyNumberFormat="1" applyFont="1" applyFill="1" applyBorder="1" applyAlignment="1">
      <alignment horizontal="left" vertical="center"/>
    </xf>
    <xf numFmtId="0" fontId="16" fillId="0" borderId="34" xfId="0" applyFont="1" applyFill="1" applyBorder="1" applyAlignment="1">
      <alignment vertical="center"/>
    </xf>
    <xf numFmtId="0" fontId="15" fillId="0" borderId="37" xfId="0" applyFont="1" applyFill="1" applyBorder="1" applyAlignment="1">
      <alignment horizontal="left" vertical="center"/>
    </xf>
    <xf numFmtId="43" fontId="15" fillId="0" borderId="37" xfId="12" applyNumberFormat="1" applyFont="1" applyFill="1" applyBorder="1" applyAlignment="1">
      <alignment horizontal="right" vertical="center"/>
    </xf>
    <xf numFmtId="2" fontId="2" fillId="0" borderId="37" xfId="0" applyNumberFormat="1" applyFont="1" applyFill="1" applyBorder="1" applyAlignment="1">
      <alignment horizontal="center" vertical="center"/>
    </xf>
    <xf numFmtId="2" fontId="2" fillId="0" borderId="37" xfId="0" applyNumberFormat="1" applyFont="1" applyFill="1" applyBorder="1" applyAlignment="1" applyProtection="1">
      <alignment horizontal="center" vertical="center"/>
    </xf>
    <xf numFmtId="0" fontId="15" fillId="0" borderId="37" xfId="2" applyFont="1" applyFill="1" applyBorder="1" applyAlignment="1">
      <alignment horizontal="center" vertical="center"/>
    </xf>
    <xf numFmtId="0" fontId="16" fillId="0" borderId="37" xfId="2" applyFont="1" applyFill="1" applyBorder="1" applyAlignment="1">
      <alignment vertical="center"/>
    </xf>
    <xf numFmtId="2" fontId="15" fillId="0" borderId="37" xfId="2" applyNumberFormat="1" applyFont="1" applyFill="1" applyBorder="1" applyAlignment="1">
      <alignment horizontal="center" vertical="center"/>
    </xf>
    <xf numFmtId="0" fontId="15" fillId="0" borderId="37" xfId="0" applyFont="1" applyFill="1" applyBorder="1" applyAlignment="1">
      <alignment horizontal="center" vertical="top"/>
    </xf>
    <xf numFmtId="2" fontId="15" fillId="0" borderId="37" xfId="2" applyNumberFormat="1" applyFont="1" applyFill="1" applyBorder="1" applyAlignment="1" applyProtection="1">
      <alignment horizontal="center" vertical="center"/>
    </xf>
    <xf numFmtId="0" fontId="2" fillId="0" borderId="37" xfId="0" applyNumberFormat="1" applyFont="1" applyFill="1" applyBorder="1" applyAlignment="1">
      <alignment horizontal="left" vertical="center"/>
    </xf>
    <xf numFmtId="0" fontId="4" fillId="0" borderId="34" xfId="0" applyFont="1" applyFill="1" applyBorder="1" applyAlignment="1">
      <alignment vertical="center"/>
    </xf>
    <xf numFmtId="2" fontId="2" fillId="0" borderId="37" xfId="5" applyNumberFormat="1" applyFont="1" applyFill="1" applyBorder="1" applyAlignment="1">
      <alignment horizontal="right" vertical="center"/>
    </xf>
    <xf numFmtId="0" fontId="2" fillId="0" borderId="37" xfId="0" quotePrefix="1" applyNumberFormat="1" applyFont="1" applyFill="1" applyBorder="1" applyAlignment="1">
      <alignment horizontal="center" vertical="center"/>
    </xf>
    <xf numFmtId="0" fontId="2" fillId="0" borderId="34" xfId="0" quotePrefix="1" applyFont="1" applyFill="1" applyBorder="1" applyAlignment="1">
      <alignment horizontal="left" vertical="center" wrapText="1"/>
    </xf>
    <xf numFmtId="0" fontId="6" fillId="0" borderId="48" xfId="0" quotePrefix="1" applyNumberFormat="1" applyFont="1" applyFill="1" applyBorder="1" applyAlignment="1">
      <alignment horizontal="center" vertical="center"/>
    </xf>
    <xf numFmtId="0" fontId="6" fillId="0" borderId="46" xfId="0" applyFont="1" applyFill="1" applyBorder="1" applyAlignment="1">
      <alignment horizontal="left" vertical="center" wrapText="1"/>
    </xf>
    <xf numFmtId="0" fontId="6" fillId="0" borderId="48" xfId="0" applyFont="1" applyFill="1" applyBorder="1" applyAlignment="1">
      <alignment horizontal="center" vertical="center"/>
    </xf>
    <xf numFmtId="1" fontId="6" fillId="0" borderId="48" xfId="0" applyNumberFormat="1" applyFont="1" applyFill="1" applyBorder="1" applyAlignment="1">
      <alignment horizontal="center" vertical="center"/>
    </xf>
    <xf numFmtId="0" fontId="2" fillId="0" borderId="37" xfId="2" applyFont="1" applyFill="1" applyBorder="1" applyAlignment="1" applyProtection="1">
      <alignment horizontal="left" vertical="center" wrapText="1"/>
    </xf>
    <xf numFmtId="3" fontId="2" fillId="0" borderId="37" xfId="2" applyNumberFormat="1" applyFont="1" applyFill="1" applyBorder="1" applyAlignment="1">
      <alignment horizontal="center" vertical="center"/>
    </xf>
    <xf numFmtId="165" fontId="2" fillId="0" borderId="37" xfId="18" applyNumberFormat="1" applyFont="1" applyFill="1" applyBorder="1" applyAlignment="1">
      <alignment horizontal="center" vertical="center"/>
    </xf>
    <xf numFmtId="0" fontId="3" fillId="0" borderId="37" xfId="2" applyFont="1" applyFill="1" applyBorder="1" applyAlignment="1" applyProtection="1">
      <alignment vertical="center" wrapText="1"/>
    </xf>
    <xf numFmtId="0" fontId="2" fillId="0" borderId="37" xfId="2" applyFont="1" applyFill="1" applyBorder="1" applyAlignment="1" applyProtection="1">
      <alignment vertical="center" wrapText="1"/>
    </xf>
    <xf numFmtId="0" fontId="2" fillId="0" borderId="37" xfId="2" quotePrefix="1" applyFont="1" applyFill="1" applyBorder="1" applyAlignment="1" applyProtection="1">
      <alignment horizontal="left" vertical="center" wrapText="1"/>
    </xf>
    <xf numFmtId="0" fontId="2" fillId="0" borderId="23" xfId="2" applyFont="1" applyFill="1" applyBorder="1" applyAlignment="1" applyProtection="1">
      <alignment horizontal="center" vertical="center"/>
    </xf>
    <xf numFmtId="0" fontId="2" fillId="0" borderId="23" xfId="2" applyFont="1" applyFill="1" applyBorder="1" applyAlignment="1" applyProtection="1">
      <alignment horizontal="left" vertical="center" wrapText="1"/>
    </xf>
    <xf numFmtId="0" fontId="2" fillId="0" borderId="23" xfId="2" applyFont="1" applyFill="1" applyBorder="1" applyAlignment="1">
      <alignment horizontal="center" vertical="center"/>
    </xf>
    <xf numFmtId="3" fontId="2" fillId="0" borderId="23" xfId="2" applyNumberFormat="1" applyFont="1" applyFill="1" applyBorder="1" applyAlignment="1">
      <alignment horizontal="center" vertical="center"/>
    </xf>
    <xf numFmtId="165" fontId="2" fillId="0" borderId="23" xfId="18" applyNumberFormat="1" applyFont="1" applyFill="1" applyBorder="1" applyAlignment="1">
      <alignment horizontal="center" vertical="center"/>
    </xf>
    <xf numFmtId="165" fontId="14" fillId="0" borderId="49" xfId="18" applyNumberFormat="1" applyFont="1" applyFill="1" applyBorder="1" applyAlignment="1">
      <alignment horizontal="center" vertical="center"/>
    </xf>
    <xf numFmtId="0" fontId="3"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165" fontId="2" fillId="3" borderId="0" xfId="23" applyNumberFormat="1"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center" vertical="center"/>
    </xf>
    <xf numFmtId="165" fontId="3" fillId="3" borderId="0" xfId="23" applyNumberFormat="1" applyFont="1" applyFill="1" applyAlignment="1">
      <alignment horizontal="right" vertical="center"/>
    </xf>
    <xf numFmtId="0" fontId="3" fillId="3" borderId="0" xfId="0" quotePrefix="1" applyFont="1" applyFill="1" applyAlignment="1" applyProtection="1">
      <alignment horizontal="left" vertical="top"/>
    </xf>
    <xf numFmtId="0" fontId="3" fillId="3" borderId="0" xfId="0" applyFont="1" applyFill="1" applyAlignment="1">
      <alignment horizontal="center" vertical="top"/>
    </xf>
    <xf numFmtId="165" fontId="3" fillId="3" borderId="0" xfId="23" applyNumberFormat="1" applyFont="1" applyFill="1" applyBorder="1" applyAlignment="1" applyProtection="1">
      <alignment horizontal="right" vertical="center"/>
    </xf>
    <xf numFmtId="0" fontId="3" fillId="3" borderId="42" xfId="0" applyFont="1" applyFill="1" applyBorder="1" applyAlignment="1">
      <alignment horizontal="center" vertical="top"/>
    </xf>
    <xf numFmtId="0" fontId="3" fillId="2" borderId="42" xfId="0" applyFont="1" applyFill="1" applyBorder="1" applyAlignment="1">
      <alignment horizontal="center" vertical="center"/>
    </xf>
    <xf numFmtId="4" fontId="3" fillId="2" borderId="42" xfId="0" applyNumberFormat="1" applyFont="1" applyFill="1" applyBorder="1" applyAlignment="1">
      <alignment horizontal="center" vertical="center"/>
    </xf>
    <xf numFmtId="165" fontId="3" fillId="3" borderId="42" xfId="23" applyNumberFormat="1" applyFont="1" applyFill="1" applyBorder="1" applyAlignment="1">
      <alignment horizontal="center" vertical="center"/>
    </xf>
    <xf numFmtId="0" fontId="3" fillId="3" borderId="5" xfId="0" applyFont="1" applyFill="1" applyBorder="1" applyAlignment="1">
      <alignment horizontal="center" vertical="top"/>
    </xf>
    <xf numFmtId="0" fontId="3" fillId="2" borderId="5" xfId="0" applyFont="1" applyFill="1" applyBorder="1" applyAlignment="1">
      <alignment vertical="center"/>
    </xf>
    <xf numFmtId="0" fontId="3" fillId="2" borderId="5" xfId="0" applyFont="1" applyFill="1" applyBorder="1" applyAlignment="1">
      <alignment horizontal="center" vertical="center"/>
    </xf>
    <xf numFmtId="4" fontId="3" fillId="2" borderId="5" xfId="0" applyNumberFormat="1" applyFont="1" applyFill="1" applyBorder="1" applyAlignment="1">
      <alignment horizontal="center" vertical="center"/>
    </xf>
    <xf numFmtId="165" fontId="3" fillId="3" borderId="5" xfId="23" applyNumberFormat="1" applyFont="1" applyFill="1" applyBorder="1" applyAlignment="1">
      <alignment horizontal="center" vertical="center"/>
    </xf>
    <xf numFmtId="0" fontId="2" fillId="3" borderId="43" xfId="0" applyFont="1" applyFill="1" applyBorder="1" applyAlignment="1">
      <alignment horizontal="center" vertical="top"/>
    </xf>
    <xf numFmtId="0" fontId="2" fillId="2" borderId="44" xfId="0" applyFont="1" applyFill="1" applyBorder="1" applyAlignment="1">
      <alignment horizontal="left" vertical="center" wrapText="1"/>
    </xf>
    <xf numFmtId="0" fontId="2" fillId="2" borderId="44" xfId="0" applyFont="1" applyFill="1" applyBorder="1" applyAlignment="1">
      <alignment horizontal="center" vertical="center"/>
    </xf>
    <xf numFmtId="165" fontId="2" fillId="3" borderId="44" xfId="23" applyNumberFormat="1" applyFont="1" applyFill="1" applyBorder="1" applyAlignment="1">
      <alignment horizontal="right" vertical="center"/>
    </xf>
    <xf numFmtId="0" fontId="3" fillId="2" borderId="37" xfId="0" applyFont="1" applyFill="1" applyBorder="1" applyAlignment="1">
      <alignment vertical="center"/>
    </xf>
    <xf numFmtId="0" fontId="3" fillId="2" borderId="37" xfId="0" applyFont="1" applyFill="1" applyBorder="1" applyAlignment="1">
      <alignment horizontal="center" vertical="center"/>
    </xf>
    <xf numFmtId="4" fontId="3" fillId="2" borderId="37" xfId="0" applyNumberFormat="1" applyFont="1" applyFill="1" applyBorder="1" applyAlignment="1">
      <alignment horizontal="center" vertical="center"/>
    </xf>
    <xf numFmtId="0" fontId="3" fillId="2" borderId="37" xfId="0" applyFont="1" applyFill="1" applyBorder="1" applyAlignment="1">
      <alignment horizontal="left" vertical="center"/>
    </xf>
    <xf numFmtId="0" fontId="2" fillId="2" borderId="0" xfId="0" quotePrefix="1" applyFont="1" applyFill="1" applyBorder="1" applyAlignment="1" applyProtection="1">
      <alignment horizontal="left" vertical="center" wrapText="1"/>
    </xf>
    <xf numFmtId="0" fontId="2" fillId="3" borderId="37" xfId="0" applyFont="1" applyFill="1" applyBorder="1" applyAlignment="1">
      <alignment vertical="top"/>
    </xf>
    <xf numFmtId="0" fontId="4" fillId="2" borderId="37" xfId="0" applyFont="1" applyFill="1" applyBorder="1" applyAlignment="1">
      <alignment vertical="center"/>
    </xf>
    <xf numFmtId="4" fontId="2" fillId="3" borderId="37" xfId="0" applyNumberFormat="1" applyFont="1" applyFill="1" applyBorder="1" applyAlignment="1">
      <alignment horizontal="right" vertical="center"/>
    </xf>
    <xf numFmtId="165" fontId="2" fillId="3" borderId="37" xfId="23" applyNumberFormat="1" applyFont="1" applyFill="1" applyBorder="1" applyAlignment="1">
      <alignment horizontal="right" vertical="center"/>
    </xf>
    <xf numFmtId="0" fontId="2" fillId="2" borderId="37" xfId="0" applyFont="1" applyFill="1" applyBorder="1" applyAlignment="1">
      <alignment vertical="center"/>
    </xf>
    <xf numFmtId="170" fontId="2" fillId="3" borderId="37" xfId="0" applyNumberFormat="1" applyFont="1" applyFill="1" applyBorder="1" applyAlignment="1">
      <alignment horizontal="right" vertical="center"/>
    </xf>
    <xf numFmtId="0" fontId="6" fillId="2" borderId="37" xfId="0" applyFont="1" applyFill="1" applyBorder="1" applyAlignment="1">
      <alignment vertical="center"/>
    </xf>
    <xf numFmtId="0" fontId="2" fillId="3" borderId="37" xfId="0" applyFont="1" applyFill="1" applyBorder="1" applyAlignment="1">
      <alignment horizontal="center" vertical="top"/>
    </xf>
    <xf numFmtId="0" fontId="2" fillId="2" borderId="37" xfId="0" applyFont="1" applyFill="1" applyBorder="1" applyAlignment="1">
      <alignment horizontal="left" vertical="center" wrapText="1"/>
    </xf>
    <xf numFmtId="0" fontId="2" fillId="2" borderId="37" xfId="0" applyFont="1" applyFill="1" applyBorder="1" applyAlignment="1">
      <alignment horizontal="center" vertical="center"/>
    </xf>
    <xf numFmtId="2" fontId="2" fillId="2" borderId="37" xfId="0" applyNumberFormat="1" applyFont="1" applyFill="1" applyBorder="1" applyAlignment="1">
      <alignment horizontal="center" vertical="center"/>
    </xf>
    <xf numFmtId="165" fontId="15" fillId="3" borderId="37" xfId="23" applyNumberFormat="1" applyFont="1" applyFill="1" applyBorder="1" applyAlignment="1">
      <alignment horizontal="right" vertical="center"/>
    </xf>
    <xf numFmtId="0" fontId="3" fillId="3" borderId="37" xfId="0" applyFont="1" applyFill="1" applyBorder="1" applyAlignment="1">
      <alignment vertical="top"/>
    </xf>
    <xf numFmtId="0" fontId="6" fillId="2" borderId="37" xfId="0" applyFont="1" applyFill="1" applyBorder="1" applyAlignment="1">
      <alignment horizontal="left" vertical="center" wrapText="1"/>
    </xf>
    <xf numFmtId="3" fontId="3" fillId="3" borderId="37" xfId="0" applyNumberFormat="1" applyFont="1" applyFill="1" applyBorder="1" applyAlignment="1">
      <alignment horizontal="center" vertical="center"/>
    </xf>
    <xf numFmtId="169" fontId="3" fillId="3" borderId="37" xfId="0" applyNumberFormat="1" applyFont="1" applyFill="1" applyBorder="1" applyAlignment="1" applyProtection="1">
      <alignment horizontal="center" vertical="center"/>
    </xf>
    <xf numFmtId="169" fontId="2" fillId="2" borderId="37" xfId="0" applyNumberFormat="1" applyFont="1" applyFill="1" applyBorder="1" applyAlignment="1">
      <alignment horizontal="center" vertical="center"/>
    </xf>
    <xf numFmtId="0" fontId="2" fillId="2" borderId="50" xfId="0" applyFont="1" applyFill="1" applyBorder="1" applyAlignment="1">
      <alignment horizontal="center" vertical="top"/>
    </xf>
    <xf numFmtId="0" fontId="6" fillId="3" borderId="29" xfId="0" applyFont="1" applyFill="1" applyBorder="1" applyAlignment="1">
      <alignment vertical="center"/>
    </xf>
    <xf numFmtId="2" fontId="2" fillId="3" borderId="34" xfId="0" applyNumberFormat="1" applyFont="1" applyFill="1" applyBorder="1" applyAlignment="1">
      <alignment horizontal="center" vertical="center"/>
    </xf>
    <xf numFmtId="0" fontId="2" fillId="3" borderId="29" xfId="0" applyFont="1" applyFill="1" applyBorder="1" applyAlignment="1">
      <alignment horizontal="left" vertical="center" wrapText="1"/>
    </xf>
    <xf numFmtId="0" fontId="6" fillId="2" borderId="35" xfId="0" applyFont="1" applyFill="1" applyBorder="1" applyAlignment="1">
      <alignment vertical="center"/>
    </xf>
    <xf numFmtId="0" fontId="2" fillId="2" borderId="35" xfId="0" applyFont="1" applyFill="1" applyBorder="1" applyAlignment="1">
      <alignment horizontal="center" vertical="center"/>
    </xf>
    <xf numFmtId="170" fontId="2" fillId="2" borderId="37" xfId="0" applyNumberFormat="1" applyFont="1" applyFill="1" applyBorder="1" applyAlignment="1">
      <alignment horizontal="center" vertical="center"/>
    </xf>
    <xf numFmtId="1" fontId="2" fillId="2" borderId="37" xfId="0" applyNumberFormat="1" applyFont="1" applyFill="1" applyBorder="1" applyAlignment="1">
      <alignment horizontal="center" vertical="center"/>
    </xf>
    <xf numFmtId="0" fontId="2" fillId="0" borderId="37" xfId="0" applyFont="1" applyFill="1" applyBorder="1" applyAlignment="1">
      <alignment horizontal="center" vertical="top"/>
    </xf>
    <xf numFmtId="170" fontId="2" fillId="0" borderId="37" xfId="0" applyNumberFormat="1" applyFont="1" applyFill="1" applyBorder="1" applyAlignment="1">
      <alignment horizontal="center" vertical="center"/>
    </xf>
    <xf numFmtId="0" fontId="4" fillId="3" borderId="35" xfId="0" applyFont="1" applyFill="1" applyBorder="1" applyAlignment="1">
      <alignment vertical="center"/>
    </xf>
    <xf numFmtId="0" fontId="4" fillId="3" borderId="0" xfId="0" applyFont="1" applyFill="1" applyBorder="1" applyAlignment="1">
      <alignment vertical="center"/>
    </xf>
    <xf numFmtId="0" fontId="3" fillId="3" borderId="46" xfId="0" applyFont="1" applyFill="1" applyBorder="1" applyAlignment="1">
      <alignment horizontal="center" vertical="center"/>
    </xf>
    <xf numFmtId="0" fontId="3" fillId="3" borderId="47" xfId="0" applyFont="1" applyFill="1" applyBorder="1" applyAlignment="1">
      <alignment horizontal="left" vertical="center" wrapText="1"/>
    </xf>
    <xf numFmtId="0" fontId="3" fillId="3" borderId="47" xfId="0" applyFont="1" applyFill="1" applyBorder="1" applyAlignment="1">
      <alignment horizontal="center" vertical="center"/>
    </xf>
    <xf numFmtId="1" fontId="3" fillId="3" borderId="47" xfId="0" applyNumberFormat="1" applyFont="1" applyFill="1" applyBorder="1" applyAlignment="1">
      <alignment horizontal="center" vertical="center"/>
    </xf>
    <xf numFmtId="165" fontId="3" fillId="2" borderId="48" xfId="18" applyNumberFormat="1" applyFont="1" applyFill="1" applyBorder="1" applyAlignment="1">
      <alignment horizontal="right" vertical="center"/>
    </xf>
    <xf numFmtId="165" fontId="3" fillId="3" borderId="48" xfId="23" applyNumberFormat="1" applyFont="1" applyFill="1" applyBorder="1" applyAlignment="1">
      <alignment horizontal="right" vertical="center"/>
    </xf>
    <xf numFmtId="0" fontId="16" fillId="2" borderId="37" xfId="0" applyFont="1" applyFill="1" applyBorder="1" applyAlignment="1">
      <alignment vertical="center"/>
    </xf>
    <xf numFmtId="0" fontId="2" fillId="2" borderId="37" xfId="0" quotePrefix="1" applyFont="1" applyFill="1" applyBorder="1" applyAlignment="1">
      <alignment horizontal="left" vertical="center" wrapText="1"/>
    </xf>
    <xf numFmtId="3" fontId="2" fillId="2" borderId="37" xfId="0" applyNumberFormat="1" applyFont="1" applyFill="1" applyBorder="1" applyAlignment="1">
      <alignment horizontal="center" vertical="center"/>
    </xf>
    <xf numFmtId="0" fontId="10" fillId="2" borderId="37" xfId="0" applyFont="1" applyFill="1" applyBorder="1" applyAlignment="1">
      <alignment horizontal="left" vertical="center" wrapText="1"/>
    </xf>
    <xf numFmtId="2" fontId="2" fillId="2" borderId="35" xfId="0" applyNumberFormat="1" applyFont="1" applyFill="1" applyBorder="1" applyAlignment="1">
      <alignment horizontal="center" vertical="center"/>
    </xf>
    <xf numFmtId="0" fontId="2" fillId="2" borderId="34" xfId="0" applyFont="1" applyFill="1" applyBorder="1" applyAlignment="1">
      <alignment horizontal="left" vertical="center" wrapText="1"/>
    </xf>
    <xf numFmtId="165" fontId="3" fillId="0" borderId="48" xfId="23" applyNumberFormat="1" applyFont="1" applyFill="1" applyBorder="1" applyAlignment="1">
      <alignment horizontal="right" vertical="center"/>
    </xf>
    <xf numFmtId="0" fontId="2" fillId="2" borderId="37" xfId="2" applyFont="1" applyFill="1" applyBorder="1" applyAlignment="1" applyProtection="1">
      <alignment horizontal="center" vertical="center"/>
    </xf>
    <xf numFmtId="0" fontId="2" fillId="2" borderId="37" xfId="2" applyFont="1" applyFill="1" applyBorder="1" applyAlignment="1" applyProtection="1">
      <alignment horizontal="left" vertical="center" wrapText="1"/>
    </xf>
    <xf numFmtId="3" fontId="2" fillId="2" borderId="37" xfId="2" applyNumberFormat="1" applyFont="1" applyFill="1" applyBorder="1" applyAlignment="1">
      <alignment horizontal="center" vertical="center"/>
    </xf>
    <xf numFmtId="165" fontId="2" fillId="2" borderId="37" xfId="18" applyNumberFormat="1" applyFont="1" applyFill="1" applyBorder="1" applyAlignment="1">
      <alignment horizontal="center" vertical="center"/>
    </xf>
    <xf numFmtId="0" fontId="3" fillId="2" borderId="37" xfId="2" applyFont="1" applyFill="1" applyBorder="1" applyAlignment="1" applyProtection="1">
      <alignment vertical="center" wrapText="1"/>
    </xf>
    <xf numFmtId="0" fontId="2" fillId="2" borderId="37" xfId="2" applyFont="1" applyFill="1" applyBorder="1" applyAlignment="1" applyProtection="1">
      <alignment vertical="center" wrapText="1"/>
    </xf>
    <xf numFmtId="0" fontId="2" fillId="2" borderId="37" xfId="2" quotePrefix="1" applyFont="1" applyFill="1" applyBorder="1" applyAlignment="1" applyProtection="1">
      <alignment horizontal="left" vertical="center" wrapText="1"/>
    </xf>
    <xf numFmtId="165" fontId="14" fillId="2" borderId="49" xfId="18" applyNumberFormat="1" applyFont="1" applyFill="1" applyBorder="1" applyAlignment="1">
      <alignment horizontal="center" vertical="center"/>
    </xf>
    <xf numFmtId="165" fontId="2" fillId="3" borderId="0" xfId="25" applyNumberFormat="1" applyFont="1" applyFill="1" applyAlignment="1">
      <alignment horizontal="right" vertical="center"/>
    </xf>
    <xf numFmtId="165" fontId="3" fillId="3" borderId="0" xfId="25" applyNumberFormat="1" applyFont="1" applyFill="1" applyAlignment="1">
      <alignment horizontal="right" vertical="center"/>
    </xf>
    <xf numFmtId="165" fontId="3" fillId="3" borderId="0" xfId="25" applyNumberFormat="1" applyFont="1" applyFill="1" applyBorder="1" applyAlignment="1" applyProtection="1">
      <alignment horizontal="right" vertical="center"/>
    </xf>
    <xf numFmtId="165" fontId="3" fillId="3" borderId="42" xfId="25" applyNumberFormat="1" applyFont="1" applyFill="1" applyBorder="1" applyAlignment="1">
      <alignment horizontal="center" vertical="center"/>
    </xf>
    <xf numFmtId="165" fontId="3" fillId="3" borderId="5" xfId="25" applyNumberFormat="1" applyFont="1" applyFill="1" applyBorder="1" applyAlignment="1">
      <alignment horizontal="center" vertical="center"/>
    </xf>
    <xf numFmtId="165" fontId="2" fillId="3" borderId="44" xfId="25" applyNumberFormat="1" applyFont="1" applyFill="1" applyBorder="1" applyAlignment="1">
      <alignment horizontal="right" vertical="center"/>
    </xf>
    <xf numFmtId="0" fontId="3" fillId="0" borderId="50" xfId="2" applyFont="1" applyBorder="1"/>
    <xf numFmtId="0" fontId="3" fillId="0" borderId="35" xfId="2" applyFont="1" applyBorder="1" applyAlignment="1" applyProtection="1">
      <alignment horizontal="left" vertical="top" wrapText="1"/>
    </xf>
    <xf numFmtId="0" fontId="3" fillId="0" borderId="35" xfId="2" applyFont="1" applyBorder="1" applyAlignment="1">
      <alignment horizontal="center"/>
    </xf>
    <xf numFmtId="4" fontId="3" fillId="0" borderId="35" xfId="2" applyNumberFormat="1" applyFont="1" applyFill="1" applyBorder="1" applyAlignment="1">
      <alignment horizontal="center"/>
    </xf>
    <xf numFmtId="165" fontId="3" fillId="0" borderId="35" xfId="5" applyNumberFormat="1" applyFont="1" applyBorder="1" applyAlignment="1">
      <alignment horizontal="centerContinuous"/>
    </xf>
    <xf numFmtId="165" fontId="2" fillId="0" borderId="51" xfId="5" applyNumberFormat="1" applyFont="1" applyBorder="1"/>
    <xf numFmtId="0" fontId="15" fillId="0" borderId="35" xfId="0" quotePrefix="1" applyFont="1" applyFill="1" applyBorder="1" applyAlignment="1" applyProtection="1">
      <alignment horizontal="left" vertical="center" wrapText="1"/>
    </xf>
    <xf numFmtId="165" fontId="2" fillId="3" borderId="51" xfId="25" applyNumberFormat="1" applyFont="1" applyFill="1" applyBorder="1" applyAlignment="1">
      <alignment horizontal="right" vertical="center"/>
    </xf>
    <xf numFmtId="165" fontId="2" fillId="3" borderId="35" xfId="25" applyNumberFormat="1" applyFont="1" applyFill="1" applyBorder="1" applyAlignment="1">
      <alignment horizontal="right" vertical="center"/>
    </xf>
    <xf numFmtId="165" fontId="2" fillId="0" borderId="51" xfId="25" applyNumberFormat="1" applyFont="1" applyFill="1" applyBorder="1" applyAlignment="1">
      <alignment horizontal="right" vertical="center"/>
    </xf>
    <xf numFmtId="0" fontId="2" fillId="2" borderId="35" xfId="0" applyFont="1" applyFill="1" applyBorder="1" applyAlignment="1">
      <alignment vertical="center"/>
    </xf>
    <xf numFmtId="0" fontId="15" fillId="2" borderId="35" xfId="2" applyFont="1" applyFill="1" applyBorder="1" applyAlignment="1">
      <alignment horizontal="center" vertical="center"/>
    </xf>
    <xf numFmtId="2" fontId="15" fillId="2" borderId="35" xfId="2" applyNumberFormat="1" applyFont="1" applyFill="1" applyBorder="1" applyAlignment="1">
      <alignment horizontal="center" vertical="center"/>
    </xf>
    <xf numFmtId="0" fontId="2" fillId="3" borderId="50" xfId="0" applyNumberFormat="1" applyFont="1" applyFill="1" applyBorder="1" applyAlignment="1">
      <alignment horizontal="left" vertical="top"/>
    </xf>
    <xf numFmtId="0" fontId="15" fillId="2" borderId="35" xfId="0" applyFont="1" applyFill="1" applyBorder="1" applyAlignment="1">
      <alignment horizontal="center" vertical="center"/>
    </xf>
    <xf numFmtId="0" fontId="2" fillId="2" borderId="35" xfId="0" applyFont="1" applyFill="1" applyBorder="1" applyAlignment="1">
      <alignment horizontal="justify" vertical="center" wrapText="1"/>
    </xf>
    <xf numFmtId="0" fontId="2" fillId="3" borderId="52" xfId="0" applyFont="1" applyFill="1" applyBorder="1" applyAlignment="1">
      <alignment horizontal="center" vertical="top"/>
    </xf>
    <xf numFmtId="0" fontId="2" fillId="2" borderId="15" xfId="0" applyFont="1" applyFill="1" applyBorder="1" applyAlignment="1">
      <alignment horizontal="left" vertical="center" wrapText="1"/>
    </xf>
    <xf numFmtId="0" fontId="2" fillId="2" borderId="15" xfId="0" applyFont="1" applyFill="1" applyBorder="1" applyAlignment="1">
      <alignment horizontal="center" vertical="center"/>
    </xf>
    <xf numFmtId="2" fontId="2" fillId="2" borderId="15" xfId="0" applyNumberFormat="1" applyFont="1" applyFill="1" applyBorder="1" applyAlignment="1">
      <alignment horizontal="center" vertical="center"/>
    </xf>
    <xf numFmtId="165" fontId="2" fillId="0" borderId="53" xfId="25" applyNumberFormat="1" applyFont="1" applyFill="1" applyBorder="1" applyAlignment="1">
      <alignment horizontal="right" vertical="center"/>
    </xf>
    <xf numFmtId="0" fontId="2" fillId="3" borderId="48" xfId="0" applyFont="1" applyFill="1" applyBorder="1" applyAlignment="1">
      <alignment horizontal="center" vertical="top"/>
    </xf>
    <xf numFmtId="0" fontId="2" fillId="3" borderId="46" xfId="0" applyFont="1" applyFill="1" applyBorder="1" applyAlignment="1">
      <alignment horizontal="left" vertical="center" wrapText="1"/>
    </xf>
    <xf numFmtId="0" fontId="2" fillId="3" borderId="47" xfId="0" applyFont="1" applyFill="1" applyBorder="1" applyAlignment="1">
      <alignment horizontal="center" vertical="center"/>
    </xf>
    <xf numFmtId="4" fontId="2" fillId="3" borderId="47" xfId="0" applyNumberFormat="1" applyFont="1" applyFill="1" applyBorder="1" applyAlignment="1">
      <alignment horizontal="center" vertical="center"/>
    </xf>
    <xf numFmtId="165" fontId="3" fillId="0" borderId="48" xfId="25" applyNumberFormat="1" applyFont="1" applyFill="1" applyBorder="1" applyAlignment="1">
      <alignment horizontal="right" vertical="center"/>
    </xf>
    <xf numFmtId="0" fontId="2" fillId="3" borderId="37" xfId="0" quotePrefix="1" applyFont="1" applyFill="1" applyBorder="1" applyAlignment="1">
      <alignment horizontal="center" vertical="top"/>
    </xf>
    <xf numFmtId="165" fontId="3" fillId="3" borderId="37" xfId="25" applyNumberFormat="1" applyFont="1" applyFill="1" applyBorder="1" applyAlignment="1">
      <alignment horizontal="right" vertical="center"/>
    </xf>
    <xf numFmtId="165" fontId="3" fillId="0" borderId="37" xfId="25" applyNumberFormat="1" applyFont="1" applyFill="1" applyBorder="1" applyAlignment="1">
      <alignment horizontal="right" vertical="center"/>
    </xf>
    <xf numFmtId="0" fontId="4" fillId="2" borderId="37" xfId="0" applyFont="1" applyFill="1" applyBorder="1" applyAlignment="1">
      <alignment horizontal="left" vertical="center" wrapText="1"/>
    </xf>
    <xf numFmtId="165" fontId="2" fillId="3" borderId="37" xfId="25" applyNumberFormat="1" applyFont="1" applyFill="1" applyBorder="1" applyAlignment="1">
      <alignment horizontal="right" vertical="center"/>
    </xf>
    <xf numFmtId="165" fontId="2" fillId="0" borderId="37" xfId="25" applyNumberFormat="1" applyFont="1" applyFill="1" applyBorder="1" applyAlignment="1">
      <alignment horizontal="right" vertical="center"/>
    </xf>
    <xf numFmtId="0" fontId="0" fillId="2" borderId="37" xfId="0" applyFill="1" applyBorder="1" applyAlignment="1">
      <alignment horizontal="center" vertical="center"/>
    </xf>
    <xf numFmtId="0" fontId="2" fillId="3" borderId="37" xfId="2" applyFont="1" applyFill="1" applyBorder="1" applyAlignment="1">
      <alignment horizontal="center" vertical="top"/>
    </xf>
    <xf numFmtId="0" fontId="2" fillId="2" borderId="25" xfId="2" applyFont="1" applyFill="1" applyBorder="1" applyAlignment="1">
      <alignment horizontal="center" vertical="center"/>
    </xf>
    <xf numFmtId="170" fontId="2" fillId="2" borderId="37" xfId="2" applyNumberFormat="1" applyFont="1" applyFill="1" applyBorder="1" applyAlignment="1">
      <alignment horizontal="center" vertical="center"/>
    </xf>
    <xf numFmtId="1" fontId="2" fillId="2" borderId="37" xfId="2" applyNumberFormat="1" applyFont="1" applyFill="1" applyBorder="1" applyAlignment="1">
      <alignment horizontal="center" vertical="center"/>
    </xf>
    <xf numFmtId="0" fontId="3" fillId="2" borderId="50" xfId="2" applyFont="1" applyFill="1" applyBorder="1" applyAlignment="1">
      <alignment horizontal="center"/>
    </xf>
    <xf numFmtId="0" fontId="3" fillId="2" borderId="44" xfId="2" applyFont="1" applyFill="1" applyBorder="1" applyAlignment="1"/>
    <xf numFmtId="0" fontId="3" fillId="2" borderId="44" xfId="2" applyFont="1" applyFill="1" applyBorder="1" applyAlignment="1">
      <alignment horizontal="center"/>
    </xf>
    <xf numFmtId="2" fontId="3" fillId="2" borderId="44" xfId="2" applyNumberFormat="1" applyFont="1" applyFill="1" applyBorder="1" applyAlignment="1">
      <alignment horizontal="center"/>
    </xf>
    <xf numFmtId="165" fontId="3" fillId="2" borderId="44" xfId="5" applyNumberFormat="1" applyFont="1" applyFill="1" applyBorder="1" applyAlignment="1">
      <alignment horizontal="right"/>
    </xf>
    <xf numFmtId="0" fontId="3" fillId="2" borderId="35" xfId="2" applyFont="1" applyFill="1" applyBorder="1" applyAlignment="1"/>
    <xf numFmtId="0" fontId="3" fillId="2" borderId="35" xfId="2" applyFont="1" applyFill="1" applyBorder="1" applyAlignment="1">
      <alignment horizontal="center"/>
    </xf>
    <xf numFmtId="2" fontId="3" fillId="2" borderId="35" xfId="2" applyNumberFormat="1" applyFont="1" applyFill="1" applyBorder="1" applyAlignment="1">
      <alignment horizontal="center"/>
    </xf>
    <xf numFmtId="165" fontId="3" fillId="2" borderId="35" xfId="5" applyNumberFormat="1" applyFont="1" applyFill="1" applyBorder="1" applyAlignment="1">
      <alignment horizontal="right"/>
    </xf>
    <xf numFmtId="165" fontId="3" fillId="2" borderId="51" xfId="5" applyNumberFormat="1" applyFont="1" applyFill="1" applyBorder="1" applyAlignment="1">
      <alignment horizontal="right"/>
    </xf>
    <xf numFmtId="165" fontId="2" fillId="3" borderId="0" xfId="26" applyNumberFormat="1" applyFont="1" applyFill="1" applyAlignment="1">
      <alignment horizontal="right" vertical="center"/>
    </xf>
    <xf numFmtId="165" fontId="3" fillId="3" borderId="0" xfId="26" applyNumberFormat="1" applyFont="1" applyFill="1" applyAlignment="1">
      <alignment horizontal="right" vertical="center"/>
    </xf>
    <xf numFmtId="165" fontId="3" fillId="3" borderId="0" xfId="26" applyNumberFormat="1" applyFont="1" applyFill="1" applyBorder="1" applyAlignment="1" applyProtection="1">
      <alignment horizontal="right" vertical="center"/>
    </xf>
    <xf numFmtId="165" fontId="3" fillId="3" borderId="42" xfId="26" applyNumberFormat="1" applyFont="1" applyFill="1" applyBorder="1" applyAlignment="1">
      <alignment horizontal="center" vertical="center"/>
    </xf>
    <xf numFmtId="165" fontId="3" fillId="3" borderId="5" xfId="26" applyNumberFormat="1"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vertical="center"/>
    </xf>
    <xf numFmtId="0" fontId="3" fillId="2" borderId="44" xfId="0" applyFont="1" applyFill="1" applyBorder="1" applyAlignment="1">
      <alignment horizontal="center" vertical="center"/>
    </xf>
    <xf numFmtId="4" fontId="3" fillId="2" borderId="44" xfId="0" applyNumberFormat="1" applyFont="1" applyFill="1" applyBorder="1" applyAlignment="1">
      <alignment horizontal="center" vertical="center"/>
    </xf>
    <xf numFmtId="165" fontId="3" fillId="3" borderId="44" xfId="26" applyNumberFormat="1" applyFont="1" applyFill="1" applyBorder="1" applyAlignment="1">
      <alignment horizontal="center" vertical="center"/>
    </xf>
    <xf numFmtId="165" fontId="2" fillId="0" borderId="51" xfId="26" applyNumberFormat="1" applyFont="1" applyFill="1" applyBorder="1" applyAlignment="1">
      <alignment horizontal="right" vertical="center"/>
    </xf>
    <xf numFmtId="165" fontId="2" fillId="0" borderId="35" xfId="26" applyNumberFormat="1" applyFont="1" applyFill="1" applyBorder="1" applyAlignment="1">
      <alignment horizontal="right" vertical="center"/>
    </xf>
    <xf numFmtId="2" fontId="2" fillId="2" borderId="35" xfId="2" applyNumberFormat="1" applyFont="1" applyFill="1" applyBorder="1" applyAlignment="1">
      <alignment horizontal="center" vertical="center"/>
    </xf>
    <xf numFmtId="2" fontId="2" fillId="0" borderId="35" xfId="2" applyNumberFormat="1" applyFont="1" applyFill="1" applyBorder="1" applyAlignment="1">
      <alignment horizontal="center" vertical="top"/>
    </xf>
    <xf numFmtId="2" fontId="2" fillId="0" borderId="35" xfId="2" applyNumberFormat="1" applyFont="1" applyFill="1" applyBorder="1" applyAlignment="1" applyProtection="1">
      <alignment horizontal="center" vertical="top"/>
    </xf>
    <xf numFmtId="4" fontId="15" fillId="0" borderId="35" xfId="2" applyNumberFormat="1" applyFont="1" applyFill="1" applyBorder="1" applyAlignment="1">
      <alignment horizontal="center" vertical="center"/>
    </xf>
    <xf numFmtId="165" fontId="2" fillId="0" borderId="35" xfId="5" applyNumberFormat="1" applyFont="1" applyFill="1" applyBorder="1" applyAlignment="1">
      <alignment vertical="center"/>
    </xf>
    <xf numFmtId="1" fontId="2" fillId="0" borderId="35" xfId="2" applyNumberFormat="1" applyFont="1" applyFill="1" applyBorder="1" applyAlignment="1">
      <alignment horizontal="center" vertical="center"/>
    </xf>
    <xf numFmtId="165" fontId="2" fillId="2" borderId="35" xfId="5" applyNumberFormat="1" applyFont="1" applyFill="1" applyBorder="1" applyAlignment="1">
      <alignment horizontal="right" vertical="center"/>
    </xf>
    <xf numFmtId="165" fontId="3" fillId="0" borderId="48" xfId="26" applyNumberFormat="1" applyFont="1" applyFill="1" applyBorder="1" applyAlignment="1">
      <alignment horizontal="right" vertical="center"/>
    </xf>
    <xf numFmtId="1" fontId="2" fillId="0" borderId="37" xfId="2" applyNumberFormat="1" applyFont="1" applyFill="1" applyBorder="1" applyAlignment="1">
      <alignment horizontal="center" vertical="top"/>
    </xf>
    <xf numFmtId="170" fontId="3" fillId="0" borderId="47" xfId="0" applyNumberFormat="1" applyFont="1" applyFill="1" applyBorder="1" applyAlignment="1">
      <alignment horizontal="center" vertical="center"/>
    </xf>
    <xf numFmtId="165" fontId="3" fillId="0" borderId="54" xfId="0" applyNumberFormat="1" applyFont="1" applyFill="1" applyBorder="1" applyAlignment="1">
      <alignment horizontal="right" vertical="center"/>
    </xf>
    <xf numFmtId="165" fontId="2" fillId="3" borderId="0" xfId="27" applyNumberFormat="1" applyFont="1" applyFill="1" applyAlignment="1">
      <alignment horizontal="right" vertical="center"/>
    </xf>
    <xf numFmtId="165" fontId="3" fillId="3" borderId="0" xfId="27" applyNumberFormat="1" applyFont="1" applyFill="1" applyAlignment="1">
      <alignment horizontal="right" vertical="center"/>
    </xf>
    <xf numFmtId="165" fontId="3" fillId="3" borderId="0" xfId="27" applyNumberFormat="1" applyFont="1" applyFill="1" applyBorder="1" applyAlignment="1" applyProtection="1">
      <alignment horizontal="right" vertical="center"/>
    </xf>
    <xf numFmtId="165" fontId="3" fillId="3" borderId="42" xfId="27" applyNumberFormat="1" applyFont="1" applyFill="1" applyBorder="1" applyAlignment="1">
      <alignment horizontal="center" vertical="center"/>
    </xf>
    <xf numFmtId="165" fontId="3" fillId="3" borderId="5" xfId="27" applyNumberFormat="1" applyFont="1" applyFill="1" applyBorder="1" applyAlignment="1">
      <alignment horizontal="center" vertical="center"/>
    </xf>
    <xf numFmtId="0" fontId="2" fillId="2" borderId="43" xfId="0" applyFont="1" applyFill="1" applyBorder="1" applyAlignment="1">
      <alignment horizontal="center" vertical="center"/>
    </xf>
    <xf numFmtId="165" fontId="2" fillId="3" borderId="44" xfId="27" applyNumberFormat="1" applyFont="1" applyFill="1" applyBorder="1" applyAlignment="1">
      <alignment horizontal="right" vertical="center"/>
    </xf>
    <xf numFmtId="165" fontId="2" fillId="0" borderId="35" xfId="27" applyNumberFormat="1" applyFont="1" applyFill="1" applyBorder="1" applyAlignment="1">
      <alignment horizontal="right" vertical="center"/>
    </xf>
    <xf numFmtId="165" fontId="2" fillId="0" borderId="51" xfId="27" applyNumberFormat="1" applyFont="1" applyFill="1" applyBorder="1" applyAlignment="1">
      <alignment horizontal="right" vertical="center"/>
    </xf>
    <xf numFmtId="165" fontId="3" fillId="0" borderId="48" xfId="27" applyNumberFormat="1" applyFont="1" applyFill="1" applyBorder="1" applyAlignment="1">
      <alignment horizontal="right" vertical="center"/>
    </xf>
    <xf numFmtId="3" fontId="0" fillId="0" borderId="0" xfId="0" applyNumberFormat="1"/>
    <xf numFmtId="0" fontId="44" fillId="0" borderId="0" xfId="0" applyFont="1" applyAlignment="1">
      <alignment vertical="center"/>
    </xf>
    <xf numFmtId="3" fontId="23" fillId="0" borderId="0" xfId="0" applyNumberFormat="1" applyFont="1" applyAlignment="1">
      <alignment horizontal="center" vertical="center"/>
    </xf>
    <xf numFmtId="4" fontId="23" fillId="0" borderId="0" xfId="0" applyNumberFormat="1" applyFont="1" applyAlignment="1">
      <alignment horizontal="center" vertical="center"/>
    </xf>
    <xf numFmtId="0" fontId="23" fillId="0" borderId="0" xfId="0" applyFont="1" applyAlignment="1">
      <alignment vertical="center"/>
    </xf>
    <xf numFmtId="3" fontId="23" fillId="0" borderId="0" xfId="0" applyNumberFormat="1" applyFont="1" applyAlignment="1">
      <alignment horizontal="left" vertical="center" indent="4"/>
    </xf>
    <xf numFmtId="3" fontId="23" fillId="0" borderId="0" xfId="0" applyNumberFormat="1" applyFont="1"/>
    <xf numFmtId="0" fontId="23" fillId="0" borderId="0" xfId="0" applyFont="1"/>
    <xf numFmtId="165" fontId="3" fillId="3" borderId="37" xfId="23" applyNumberFormat="1" applyFont="1" applyFill="1" applyBorder="1" applyAlignment="1">
      <alignment horizontal="center" vertical="center"/>
    </xf>
    <xf numFmtId="165" fontId="2" fillId="3" borderId="37" xfId="23" applyNumberFormat="1" applyFont="1" applyFill="1" applyBorder="1" applyAlignment="1">
      <alignment horizontal="center" vertical="center"/>
    </xf>
    <xf numFmtId="165" fontId="2" fillId="3" borderId="35" xfId="23" applyNumberFormat="1" applyFont="1" applyFill="1" applyBorder="1" applyAlignment="1">
      <alignment horizontal="center" vertical="center"/>
    </xf>
    <xf numFmtId="165" fontId="15" fillId="3" borderId="37" xfId="23" applyNumberFormat="1" applyFont="1" applyFill="1" applyBorder="1" applyAlignment="1">
      <alignment vertical="center"/>
    </xf>
    <xf numFmtId="165" fontId="3" fillId="3" borderId="37" xfId="23" applyNumberFormat="1" applyFont="1" applyFill="1" applyBorder="1" applyAlignment="1">
      <alignment vertical="center"/>
    </xf>
    <xf numFmtId="165" fontId="2" fillId="0" borderId="37" xfId="23" applyNumberFormat="1" applyFont="1" applyFill="1" applyBorder="1" applyAlignment="1">
      <alignment vertical="center"/>
    </xf>
    <xf numFmtId="165" fontId="2" fillId="3" borderId="9" xfId="23" applyNumberFormat="1" applyFont="1" applyFill="1" applyBorder="1" applyAlignment="1">
      <alignment horizontal="center" vertical="center"/>
    </xf>
    <xf numFmtId="2" fontId="2" fillId="3" borderId="50" xfId="0" applyNumberFormat="1" applyFont="1" applyFill="1" applyBorder="1" applyAlignment="1">
      <alignment horizontal="center" vertical="center"/>
    </xf>
    <xf numFmtId="0" fontId="3" fillId="2" borderId="34" xfId="0" applyFont="1" applyFill="1" applyBorder="1" applyAlignment="1">
      <alignment horizontal="left" vertical="center" wrapText="1"/>
    </xf>
    <xf numFmtId="0" fontId="2" fillId="2" borderId="34" xfId="2" applyFont="1" applyFill="1" applyBorder="1" applyAlignment="1">
      <alignment vertical="center" wrapText="1"/>
    </xf>
    <xf numFmtId="0" fontId="2" fillId="2" borderId="34" xfId="0" applyFont="1" applyFill="1" applyBorder="1" applyAlignment="1">
      <alignment horizontal="justify" vertical="center" wrapText="1"/>
    </xf>
    <xf numFmtId="0" fontId="3" fillId="2" borderId="37" xfId="2" applyFont="1" applyFill="1" applyBorder="1" applyAlignment="1">
      <alignment horizontal="center" vertical="center"/>
    </xf>
    <xf numFmtId="0" fontId="3" fillId="2" borderId="37" xfId="2" applyFont="1" applyFill="1" applyBorder="1" applyAlignment="1" applyProtection="1">
      <alignment horizontal="left" vertical="center" wrapText="1"/>
    </xf>
    <xf numFmtId="0" fontId="3" fillId="2" borderId="37" xfId="2" applyFont="1" applyFill="1" applyBorder="1" applyAlignment="1">
      <alignment vertical="center"/>
    </xf>
    <xf numFmtId="0" fontId="4" fillId="2" borderId="37" xfId="2" applyFont="1" applyFill="1" applyBorder="1" applyAlignment="1">
      <alignment vertical="center"/>
    </xf>
    <xf numFmtId="0" fontId="2" fillId="2" borderId="37" xfId="2" applyFont="1" applyFill="1" applyBorder="1" applyAlignment="1">
      <alignment vertical="center"/>
    </xf>
    <xf numFmtId="0" fontId="10" fillId="2" borderId="37" xfId="2" applyFont="1" applyFill="1" applyBorder="1" applyAlignment="1">
      <alignment horizontal="left" vertical="center" wrapText="1"/>
    </xf>
    <xf numFmtId="0" fontId="2" fillId="2" borderId="37" xfId="2" applyFont="1" applyFill="1" applyBorder="1" applyAlignment="1">
      <alignment horizontal="left" vertical="center" wrapText="1"/>
    </xf>
    <xf numFmtId="169" fontId="2" fillId="2" borderId="37" xfId="2" applyNumberFormat="1" applyFont="1" applyFill="1" applyBorder="1" applyAlignment="1">
      <alignment horizontal="center" vertical="center"/>
    </xf>
    <xf numFmtId="0" fontId="4" fillId="2" borderId="37" xfId="2" applyFont="1" applyFill="1" applyBorder="1" applyAlignment="1">
      <alignment horizontal="left" vertical="center" wrapText="1"/>
    </xf>
    <xf numFmtId="0" fontId="10" fillId="2" borderId="37" xfId="2" quotePrefix="1" applyFont="1" applyFill="1" applyBorder="1" applyAlignment="1">
      <alignment horizontal="left" vertical="center" wrapText="1"/>
    </xf>
    <xf numFmtId="0" fontId="2" fillId="2" borderId="34" xfId="2" applyFont="1" applyFill="1" applyBorder="1" applyAlignment="1">
      <alignment horizontal="left" vertical="center" wrapText="1"/>
    </xf>
    <xf numFmtId="4" fontId="2" fillId="2" borderId="37" xfId="2" applyNumberFormat="1" applyFont="1" applyFill="1" applyBorder="1" applyAlignment="1">
      <alignment horizontal="center" vertical="center"/>
    </xf>
    <xf numFmtId="0" fontId="10" fillId="2" borderId="34" xfId="2" applyFont="1" applyFill="1" applyBorder="1" applyAlignment="1">
      <alignment horizontal="left" vertical="center" wrapText="1"/>
    </xf>
    <xf numFmtId="2" fontId="2" fillId="2" borderId="37" xfId="2" applyNumberFormat="1" applyFont="1" applyFill="1" applyBorder="1" applyAlignment="1">
      <alignment horizontal="center" vertical="center"/>
    </xf>
    <xf numFmtId="0" fontId="4" fillId="2" borderId="34" xfId="2" applyFont="1" applyFill="1" applyBorder="1" applyAlignment="1">
      <alignment horizontal="left" vertical="center" wrapText="1"/>
    </xf>
    <xf numFmtId="0" fontId="2" fillId="2" borderId="34" xfId="2" applyFont="1" applyFill="1" applyBorder="1" applyAlignment="1">
      <alignment vertical="center"/>
    </xf>
    <xf numFmtId="0" fontId="4" fillId="2" borderId="34" xfId="2" applyFont="1" applyFill="1" applyBorder="1" applyAlignment="1">
      <alignment vertical="center"/>
    </xf>
    <xf numFmtId="0" fontId="10" fillId="2" borderId="34" xfId="2" quotePrefix="1" applyFont="1" applyFill="1" applyBorder="1" applyAlignment="1">
      <alignment horizontal="left" vertical="center" wrapText="1"/>
    </xf>
    <xf numFmtId="0" fontId="2" fillId="2" borderId="37" xfId="2" quotePrefix="1" applyFont="1" applyFill="1" applyBorder="1" applyAlignment="1">
      <alignment horizontal="left" vertical="center" wrapText="1"/>
    </xf>
    <xf numFmtId="4" fontId="3" fillId="2" borderId="37" xfId="2" applyNumberFormat="1" applyFont="1" applyFill="1" applyBorder="1" applyAlignment="1">
      <alignment horizontal="center" vertical="center"/>
    </xf>
    <xf numFmtId="0" fontId="15" fillId="2" borderId="37" xfId="2" applyFont="1" applyFill="1" applyBorder="1" applyAlignment="1">
      <alignment horizontal="center" vertical="center"/>
    </xf>
    <xf numFmtId="0" fontId="16" fillId="2" borderId="37" xfId="2" applyFont="1" applyFill="1" applyBorder="1" applyAlignment="1">
      <alignment vertical="center"/>
    </xf>
    <xf numFmtId="0" fontId="17" fillId="2" borderId="37" xfId="2" applyFont="1" applyFill="1" applyBorder="1" applyAlignment="1">
      <alignment horizontal="left" vertical="center" wrapText="1"/>
    </xf>
    <xf numFmtId="0" fontId="15" fillId="2" borderId="37" xfId="2" applyFont="1" applyFill="1" applyBorder="1" applyAlignment="1">
      <alignment horizontal="left" vertical="center" wrapText="1"/>
    </xf>
    <xf numFmtId="3" fontId="15" fillId="2" borderId="37" xfId="2" applyNumberFormat="1" applyFont="1" applyFill="1" applyBorder="1" applyAlignment="1">
      <alignment horizontal="center" vertical="center"/>
    </xf>
    <xf numFmtId="0" fontId="2" fillId="2" borderId="34" xfId="2" quotePrefix="1" applyFont="1" applyFill="1" applyBorder="1" applyAlignment="1">
      <alignment horizontal="left" vertical="center" wrapText="1"/>
    </xf>
    <xf numFmtId="0" fontId="15" fillId="2" borderId="37" xfId="2" applyFont="1" applyFill="1" applyBorder="1" applyAlignment="1" applyProtection="1">
      <alignment horizontal="center" vertical="center"/>
    </xf>
    <xf numFmtId="0" fontId="15" fillId="2" borderId="37" xfId="2" applyFont="1" applyFill="1" applyBorder="1" applyAlignment="1">
      <alignment vertical="center"/>
    </xf>
    <xf numFmtId="0" fontId="15" fillId="2" borderId="37" xfId="2" applyFont="1" applyFill="1" applyBorder="1" applyAlignment="1">
      <alignment vertical="center" wrapText="1"/>
    </xf>
    <xf numFmtId="2" fontId="15" fillId="2" borderId="37" xfId="2" applyNumberFormat="1" applyFont="1" applyFill="1" applyBorder="1" applyAlignment="1">
      <alignment horizontal="center" vertical="center"/>
    </xf>
    <xf numFmtId="165" fontId="2" fillId="2" borderId="32" xfId="5" applyNumberFormat="1" applyFont="1" applyFill="1" applyBorder="1" applyAlignment="1">
      <alignment horizontal="right" vertical="center"/>
    </xf>
    <xf numFmtId="3" fontId="2" fillId="2" borderId="32" xfId="2" applyNumberFormat="1" applyFont="1" applyFill="1" applyBorder="1" applyAlignment="1">
      <alignment vertical="center"/>
    </xf>
    <xf numFmtId="165" fontId="2" fillId="2" borderId="32" xfId="1" applyNumberFormat="1" applyFont="1" applyFill="1" applyBorder="1" applyAlignment="1">
      <alignment vertical="center"/>
    </xf>
    <xf numFmtId="165" fontId="3" fillId="2" borderId="0" xfId="5" applyNumberFormat="1" applyFont="1" applyFill="1" applyAlignment="1">
      <alignment vertical="center"/>
    </xf>
    <xf numFmtId="165" fontId="3" fillId="2" borderId="0" xfId="5" applyNumberFormat="1" applyFont="1" applyFill="1" applyBorder="1" applyAlignment="1" applyProtection="1">
      <alignment horizontal="right" vertical="center"/>
    </xf>
    <xf numFmtId="0" fontId="3" fillId="2" borderId="45" xfId="0" applyFont="1" applyFill="1" applyBorder="1" applyAlignment="1">
      <alignment horizontal="center" vertical="center"/>
    </xf>
    <xf numFmtId="0" fontId="3" fillId="2" borderId="58" xfId="0" applyFont="1" applyFill="1" applyBorder="1" applyAlignment="1">
      <alignment horizontal="center" vertical="center"/>
    </xf>
    <xf numFmtId="4" fontId="3" fillId="2" borderId="58" xfId="0" applyNumberFormat="1" applyFont="1" applyFill="1" applyBorder="1" applyAlignment="1">
      <alignment horizontal="center" vertical="center"/>
    </xf>
    <xf numFmtId="165" fontId="3" fillId="2" borderId="58" xfId="5" applyNumberFormat="1" applyFont="1" applyFill="1" applyBorder="1" applyAlignment="1">
      <alignment horizontal="center" vertical="center"/>
    </xf>
    <xf numFmtId="165" fontId="3" fillId="2" borderId="43" xfId="5" applyNumberFormat="1" applyFont="1" applyFill="1" applyBorder="1" applyAlignment="1">
      <alignment horizontal="center" vertical="center"/>
    </xf>
    <xf numFmtId="0" fontId="3" fillId="2" borderId="30" xfId="0" applyFont="1" applyFill="1" applyBorder="1" applyAlignment="1">
      <alignment horizontal="center" vertical="center"/>
    </xf>
    <xf numFmtId="0" fontId="2" fillId="2" borderId="44" xfId="2" applyFont="1" applyFill="1" applyBorder="1" applyAlignment="1">
      <alignment horizontal="center" vertical="center"/>
    </xf>
    <xf numFmtId="0" fontId="2" fillId="2" borderId="44" xfId="2" applyFont="1" applyFill="1" applyBorder="1" applyAlignment="1">
      <alignment horizontal="left" vertical="center" wrapText="1"/>
    </xf>
    <xf numFmtId="171" fontId="2" fillId="2" borderId="58" xfId="5" applyNumberFormat="1" applyFont="1" applyFill="1" applyBorder="1" applyAlignment="1">
      <alignment horizontal="right" vertical="center"/>
    </xf>
    <xf numFmtId="165" fontId="2" fillId="2" borderId="43" xfId="5" applyNumberFormat="1" applyFont="1" applyFill="1" applyBorder="1" applyAlignment="1">
      <alignment horizontal="right" vertical="center"/>
    </xf>
    <xf numFmtId="0" fontId="3" fillId="2" borderId="51" xfId="2" applyFont="1" applyFill="1" applyBorder="1" applyAlignment="1">
      <alignment vertical="center"/>
    </xf>
    <xf numFmtId="171" fontId="3" fillId="2" borderId="37" xfId="5" applyNumberFormat="1" applyFont="1" applyFill="1" applyBorder="1" applyAlignment="1">
      <alignment horizontal="centerContinuous" vertical="center"/>
    </xf>
    <xf numFmtId="165" fontId="2" fillId="2" borderId="50" xfId="5" applyNumberFormat="1" applyFont="1" applyFill="1" applyBorder="1" applyAlignment="1">
      <alignment vertical="center"/>
    </xf>
    <xf numFmtId="0" fontId="3" fillId="2" borderId="51" xfId="2" applyFont="1" applyFill="1" applyBorder="1" applyAlignment="1">
      <alignment horizontal="center" vertical="center"/>
    </xf>
    <xf numFmtId="0" fontId="2" fillId="2" borderId="35" xfId="64" applyFont="1" applyFill="1" applyBorder="1" applyAlignment="1">
      <alignment horizontal="center" vertical="center"/>
    </xf>
    <xf numFmtId="0" fontId="2" fillId="2" borderId="35" xfId="64" applyFont="1" applyFill="1" applyBorder="1" applyAlignment="1">
      <alignment vertical="center"/>
    </xf>
    <xf numFmtId="2" fontId="2" fillId="2" borderId="35" xfId="64" applyNumberFormat="1" applyFont="1" applyFill="1" applyBorder="1" applyAlignment="1">
      <alignment horizontal="center" vertical="center"/>
    </xf>
    <xf numFmtId="171" fontId="2" fillId="2" borderId="37" xfId="5" applyNumberFormat="1" applyFont="1" applyFill="1" applyBorder="1" applyAlignment="1">
      <alignment horizontal="right" vertical="center"/>
    </xf>
    <xf numFmtId="165" fontId="2" fillId="2" borderId="50" xfId="5" applyNumberFormat="1" applyFont="1" applyFill="1" applyBorder="1" applyAlignment="1">
      <alignment horizontal="right" vertical="center"/>
    </xf>
    <xf numFmtId="0" fontId="2" fillId="2" borderId="51" xfId="2" applyFont="1" applyFill="1" applyBorder="1" applyAlignment="1">
      <alignment horizontal="center" vertical="center"/>
    </xf>
    <xf numFmtId="171" fontId="2" fillId="2" borderId="37" xfId="5" applyNumberFormat="1" applyFont="1" applyFill="1" applyBorder="1" applyAlignment="1">
      <alignment horizontal="centerContinuous" vertical="center"/>
    </xf>
    <xf numFmtId="171" fontId="5" fillId="2" borderId="37" xfId="5" applyNumberFormat="1" applyFont="1" applyFill="1" applyBorder="1" applyAlignment="1">
      <alignment vertical="center"/>
    </xf>
    <xf numFmtId="168" fontId="2" fillId="2" borderId="37" xfId="36" applyNumberFormat="1" applyFont="1" applyFill="1" applyBorder="1" applyAlignment="1">
      <alignment horizontal="center" vertical="center"/>
    </xf>
    <xf numFmtId="2" fontId="2" fillId="2" borderId="37" xfId="36" applyNumberFormat="1" applyFont="1" applyFill="1" applyBorder="1" applyAlignment="1">
      <alignment horizontal="center" vertical="center"/>
    </xf>
    <xf numFmtId="2" fontId="3" fillId="2" borderId="37" xfId="2" applyNumberFormat="1" applyFont="1" applyFill="1" applyBorder="1" applyAlignment="1">
      <alignment horizontal="center" vertical="center"/>
    </xf>
    <xf numFmtId="0" fontId="2" fillId="2" borderId="51" xfId="2" applyFont="1" applyFill="1" applyBorder="1" applyAlignment="1">
      <alignment vertical="center"/>
    </xf>
    <xf numFmtId="0" fontId="2" fillId="2" borderId="35" xfId="2" applyFont="1" applyFill="1" applyBorder="1" applyAlignment="1">
      <alignment horizontal="center" vertical="center"/>
    </xf>
    <xf numFmtId="2" fontId="2" fillId="2" borderId="34" xfId="2" applyNumberFormat="1" applyFont="1" applyFill="1" applyBorder="1" applyAlignment="1">
      <alignment horizontal="center" vertical="center"/>
    </xf>
    <xf numFmtId="0" fontId="2" fillId="2" borderId="51" xfId="2" applyFont="1" applyFill="1" applyBorder="1" applyAlignment="1" applyProtection="1">
      <alignment horizontal="left" vertical="center"/>
    </xf>
    <xf numFmtId="0" fontId="2" fillId="2" borderId="51" xfId="2" applyFont="1" applyFill="1" applyBorder="1" applyAlignment="1" applyProtection="1">
      <alignment horizontal="center" vertical="center"/>
    </xf>
    <xf numFmtId="0" fontId="10" fillId="2" borderId="35" xfId="2" applyFont="1" applyFill="1" applyBorder="1" applyAlignment="1">
      <alignment horizontal="left" vertical="center" wrapText="1"/>
    </xf>
    <xf numFmtId="4" fontId="2" fillId="2" borderId="34" xfId="2" applyNumberFormat="1" applyFont="1" applyFill="1" applyBorder="1" applyAlignment="1">
      <alignment horizontal="center" vertical="center"/>
    </xf>
    <xf numFmtId="171" fontId="2" fillId="2" borderId="50" xfId="5" applyNumberFormat="1" applyFont="1" applyFill="1" applyBorder="1" applyAlignment="1">
      <alignment horizontal="right" vertical="center"/>
    </xf>
    <xf numFmtId="171" fontId="2" fillId="2" borderId="34" xfId="5" applyNumberFormat="1" applyFont="1" applyFill="1" applyBorder="1" applyAlignment="1">
      <alignment horizontal="right" vertical="center"/>
    </xf>
    <xf numFmtId="0" fontId="2" fillId="2" borderId="35" xfId="2" quotePrefix="1" applyFont="1" applyFill="1" applyBorder="1" applyAlignment="1">
      <alignment horizontal="center" vertical="center"/>
    </xf>
    <xf numFmtId="165" fontId="2" fillId="2" borderId="31" xfId="5" applyNumberFormat="1" applyFont="1" applyFill="1" applyBorder="1" applyAlignment="1">
      <alignment horizontal="right" vertical="center"/>
    </xf>
    <xf numFmtId="3" fontId="13" fillId="2" borderId="59" xfId="2" applyNumberFormat="1" applyFont="1" applyFill="1" applyBorder="1" applyAlignment="1">
      <alignment horizontal="center" vertical="center"/>
    </xf>
    <xf numFmtId="3" fontId="13" fillId="2" borderId="57" xfId="2" applyNumberFormat="1" applyFont="1" applyFill="1" applyBorder="1" applyAlignment="1">
      <alignment vertical="center"/>
    </xf>
    <xf numFmtId="3" fontId="13" fillId="2" borderId="57" xfId="2" applyNumberFormat="1" applyFont="1" applyFill="1" applyBorder="1" applyAlignment="1">
      <alignment horizontal="center" vertical="center"/>
    </xf>
    <xf numFmtId="2" fontId="13" fillId="2" borderId="57" xfId="2" applyNumberFormat="1" applyFont="1" applyFill="1" applyBorder="1" applyAlignment="1">
      <alignment horizontal="center" vertical="center"/>
    </xf>
    <xf numFmtId="171" fontId="3" fillId="2" borderId="60" xfId="5" applyNumberFormat="1" applyFont="1" applyFill="1" applyBorder="1" applyAlignment="1">
      <alignment horizontal="right" vertical="center"/>
    </xf>
    <xf numFmtId="165" fontId="14" fillId="2" borderId="61" xfId="5" applyNumberFormat="1" applyFont="1" applyFill="1" applyBorder="1" applyAlignment="1">
      <alignment horizontal="right" vertical="center"/>
    </xf>
    <xf numFmtId="2" fontId="2" fillId="2" borderId="34" xfId="2" applyNumberFormat="1" applyFont="1" applyFill="1" applyBorder="1" applyAlignment="1" applyProtection="1">
      <alignment horizontal="center" vertical="center"/>
    </xf>
    <xf numFmtId="0" fontId="2" fillId="2" borderId="35" xfId="2" applyFont="1" applyFill="1" applyBorder="1" applyAlignment="1">
      <alignment horizontal="left" vertical="center" wrapText="1"/>
    </xf>
    <xf numFmtId="3" fontId="2" fillId="2" borderId="35" xfId="2" applyNumberFormat="1" applyFont="1" applyFill="1" applyBorder="1" applyAlignment="1">
      <alignment horizontal="center" vertical="center"/>
    </xf>
    <xf numFmtId="171" fontId="2" fillId="2" borderId="50" xfId="5" applyNumberFormat="1" applyFont="1" applyFill="1" applyBorder="1" applyAlignment="1">
      <alignment horizontal="center" vertical="center"/>
    </xf>
    <xf numFmtId="0" fontId="2" fillId="2" borderId="51" xfId="2" quotePrefix="1" applyFont="1" applyFill="1" applyBorder="1" applyAlignment="1">
      <alignment horizontal="center" vertical="center"/>
    </xf>
    <xf numFmtId="4" fontId="2" fillId="2" borderId="35" xfId="2" applyNumberFormat="1" applyFont="1" applyFill="1" applyBorder="1" applyAlignment="1">
      <alignment horizontal="center" vertical="center"/>
    </xf>
    <xf numFmtId="171" fontId="2" fillId="2" borderId="6" xfId="5" applyNumberFormat="1" applyFont="1" applyFill="1" applyBorder="1" applyAlignment="1">
      <alignment horizontal="right" vertical="center"/>
    </xf>
    <xf numFmtId="43" fontId="2" fillId="2" borderId="51" xfId="5" applyFont="1" applyFill="1" applyBorder="1" applyAlignment="1">
      <alignment horizontal="center" vertical="center"/>
    </xf>
    <xf numFmtId="0" fontId="4" fillId="2" borderId="35" xfId="2" applyFont="1" applyFill="1" applyBorder="1" applyAlignment="1">
      <alignment horizontal="left" vertical="center" wrapText="1"/>
    </xf>
    <xf numFmtId="0" fontId="2" fillId="2" borderId="56" xfId="2" applyFont="1" applyFill="1" applyBorder="1" applyAlignment="1">
      <alignment horizontal="center" vertical="center"/>
    </xf>
    <xf numFmtId="0" fontId="3" fillId="2" borderId="34" xfId="2" applyFont="1" applyFill="1" applyBorder="1" applyAlignment="1">
      <alignment horizontal="left" vertical="center" wrapText="1"/>
    </xf>
    <xf numFmtId="0" fontId="10" fillId="2" borderId="35" xfId="2" quotePrefix="1" applyFont="1" applyFill="1" applyBorder="1" applyAlignment="1">
      <alignment horizontal="left" vertical="center" wrapText="1"/>
    </xf>
    <xf numFmtId="169" fontId="2" fillId="2" borderId="35" xfId="2" applyNumberFormat="1" applyFont="1" applyFill="1" applyBorder="1" applyAlignment="1">
      <alignment horizontal="center" vertical="center"/>
    </xf>
    <xf numFmtId="0" fontId="2" fillId="2" borderId="51" xfId="2" applyFont="1" applyFill="1" applyBorder="1" applyAlignment="1">
      <alignment horizontal="left" vertical="center"/>
    </xf>
    <xf numFmtId="2" fontId="2" fillId="2" borderId="37" xfId="64" applyNumberFormat="1" applyFont="1" applyFill="1" applyBorder="1" applyAlignment="1">
      <alignment horizontal="center" vertical="center"/>
    </xf>
    <xf numFmtId="43" fontId="2" fillId="2" borderId="35" xfId="5" applyFont="1" applyFill="1" applyBorder="1" applyAlignment="1">
      <alignment horizontal="center" vertical="center"/>
    </xf>
    <xf numFmtId="0" fontId="2" fillId="2" borderId="35" xfId="2" applyFont="1" applyFill="1" applyBorder="1" applyAlignment="1">
      <alignment vertical="center"/>
    </xf>
    <xf numFmtId="2" fontId="2" fillId="2" borderId="56" xfId="2" applyNumberFormat="1" applyFont="1" applyFill="1" applyBorder="1" applyAlignment="1">
      <alignment horizontal="center" vertical="center"/>
    </xf>
    <xf numFmtId="171" fontId="2" fillId="2" borderId="37" xfId="5" applyNumberFormat="1" applyFont="1" applyFill="1" applyBorder="1" applyAlignment="1">
      <alignment vertical="center"/>
    </xf>
    <xf numFmtId="0" fontId="4" fillId="2" borderId="35" xfId="2" applyFont="1" applyFill="1" applyBorder="1" applyAlignment="1">
      <alignment horizontal="left" vertical="center"/>
    </xf>
    <xf numFmtId="0" fontId="15" fillId="2" borderId="35" xfId="2" applyFont="1" applyFill="1" applyBorder="1" applyAlignment="1">
      <alignment vertical="center"/>
    </xf>
    <xf numFmtId="0" fontId="3" fillId="2" borderId="35" xfId="2" applyFont="1" applyFill="1" applyBorder="1" applyAlignment="1">
      <alignment vertical="center" wrapText="1"/>
    </xf>
    <xf numFmtId="0" fontId="10" fillId="2" borderId="35" xfId="2" applyFont="1" applyFill="1" applyBorder="1" applyAlignment="1">
      <alignment horizontal="left" vertical="center"/>
    </xf>
    <xf numFmtId="0" fontId="15" fillId="2" borderId="51" xfId="2" applyFont="1" applyFill="1" applyBorder="1" applyAlignment="1">
      <alignment horizontal="center" vertical="center"/>
    </xf>
    <xf numFmtId="0" fontId="17" fillId="2" borderId="35" xfId="2" applyFont="1" applyFill="1" applyBorder="1" applyAlignment="1">
      <alignment horizontal="left" vertical="center" wrapText="1"/>
    </xf>
    <xf numFmtId="0" fontId="2" fillId="2" borderId="35" xfId="2" applyFont="1" applyFill="1" applyBorder="1" applyAlignment="1">
      <alignment horizontal="justify" vertical="center" wrapText="1"/>
    </xf>
    <xf numFmtId="0" fontId="2" fillId="2" borderId="35" xfId="2" applyFont="1" applyFill="1" applyBorder="1" applyAlignment="1">
      <alignment vertical="center" wrapText="1"/>
    </xf>
    <xf numFmtId="171" fontId="2" fillId="2" borderId="50" xfId="5" applyNumberFormat="1" applyFont="1" applyFill="1" applyBorder="1" applyAlignment="1">
      <alignment vertical="center"/>
    </xf>
    <xf numFmtId="165" fontId="15" fillId="2" borderId="35" xfId="5" applyNumberFormat="1" applyFont="1" applyFill="1" applyBorder="1" applyAlignment="1">
      <alignment horizontal="right" vertical="center"/>
    </xf>
    <xf numFmtId="165" fontId="2" fillId="2" borderId="35" xfId="5" applyNumberFormat="1" applyFont="1" applyFill="1" applyBorder="1" applyAlignment="1">
      <alignment vertical="center"/>
    </xf>
    <xf numFmtId="0" fontId="4" fillId="2" borderId="37" xfId="2" applyFont="1" applyFill="1" applyBorder="1" applyAlignment="1" applyProtection="1">
      <alignment horizontal="left" vertical="center" wrapText="1"/>
    </xf>
    <xf numFmtId="2" fontId="2" fillId="2" borderId="37" xfId="2" applyNumberFormat="1" applyFont="1" applyFill="1" applyBorder="1" applyAlignment="1" applyProtection="1">
      <alignment horizontal="center" vertical="center"/>
    </xf>
    <xf numFmtId="0" fontId="2" fillId="0" borderId="35" xfId="2" applyFont="1" applyFill="1" applyBorder="1" applyAlignment="1">
      <alignment horizontal="center" vertical="center"/>
    </xf>
    <xf numFmtId="0" fontId="2" fillId="0" borderId="35" xfId="2" quotePrefix="1" applyFont="1" applyFill="1" applyBorder="1" applyAlignment="1">
      <alignment horizontal="left" vertical="center" wrapText="1"/>
    </xf>
    <xf numFmtId="0" fontId="2" fillId="2" borderId="35" xfId="2" quotePrefix="1" applyFont="1" applyFill="1" applyBorder="1" applyAlignment="1">
      <alignment horizontal="left" vertical="center" wrapText="1"/>
    </xf>
    <xf numFmtId="0" fontId="15" fillId="2" borderId="51" xfId="2" quotePrefix="1" applyFont="1" applyFill="1" applyBorder="1" applyAlignment="1" applyProtection="1">
      <alignment horizontal="center" vertical="center"/>
    </xf>
    <xf numFmtId="2" fontId="15" fillId="2" borderId="37" xfId="2" applyNumberFormat="1" applyFont="1" applyFill="1" applyBorder="1" applyAlignment="1" applyProtection="1">
      <alignment horizontal="center" vertical="center"/>
    </xf>
    <xf numFmtId="1" fontId="15" fillId="2" borderId="37" xfId="2" applyNumberFormat="1" applyFont="1" applyFill="1" applyBorder="1" applyAlignment="1">
      <alignment horizontal="center" vertical="center"/>
    </xf>
    <xf numFmtId="0" fontId="2" fillId="2" borderId="51" xfId="0" applyFont="1" applyFill="1" applyBorder="1" applyAlignment="1">
      <alignment horizontal="center" vertical="center"/>
    </xf>
    <xf numFmtId="0" fontId="2" fillId="2" borderId="56" xfId="2" applyNumberFormat="1" applyFont="1" applyFill="1" applyBorder="1" applyAlignment="1">
      <alignment horizontal="center" vertical="center"/>
    </xf>
    <xf numFmtId="0" fontId="2" fillId="2" borderId="51" xfId="2" applyNumberFormat="1" applyFont="1" applyFill="1" applyBorder="1" applyAlignment="1">
      <alignment horizontal="center" vertical="center"/>
    </xf>
    <xf numFmtId="0" fontId="2" fillId="2" borderId="51" xfId="2" applyNumberFormat="1" applyFont="1" applyFill="1" applyBorder="1" applyAlignment="1">
      <alignment horizontal="left" vertical="center"/>
    </xf>
    <xf numFmtId="171" fontId="2" fillId="2" borderId="5" xfId="5" applyNumberFormat="1" applyFont="1" applyFill="1" applyBorder="1" applyAlignment="1">
      <alignment vertical="center"/>
    </xf>
    <xf numFmtId="0" fontId="2" fillId="2" borderId="58" xfId="2" quotePrefix="1" applyFont="1" applyFill="1" applyBorder="1" applyAlignment="1">
      <alignment vertical="center" wrapText="1"/>
    </xf>
    <xf numFmtId="0" fontId="2" fillId="2" borderId="58" xfId="2" applyFont="1" applyFill="1" applyBorder="1" applyAlignment="1">
      <alignment horizontal="center" vertical="center"/>
    </xf>
    <xf numFmtId="3" fontId="2" fillId="2" borderId="58" xfId="2" applyNumberFormat="1" applyFont="1" applyFill="1" applyBorder="1" applyAlignment="1">
      <alignment horizontal="center" vertical="center"/>
    </xf>
    <xf numFmtId="171" fontId="2" fillId="2" borderId="58" xfId="5" applyNumberFormat="1" applyFont="1" applyFill="1" applyBorder="1" applyAlignment="1">
      <alignment vertical="center"/>
    </xf>
    <xf numFmtId="165" fontId="2" fillId="2" borderId="43" xfId="5" applyNumberFormat="1" applyFont="1" applyFill="1" applyBorder="1" applyAlignment="1">
      <alignment vertical="center"/>
    </xf>
    <xf numFmtId="0" fontId="2" fillId="2" borderId="56" xfId="2" applyFont="1" applyFill="1" applyBorder="1" applyAlignment="1">
      <alignment horizontal="left" vertical="center" wrapText="1"/>
    </xf>
    <xf numFmtId="0" fontId="2" fillId="2" borderId="37" xfId="2" applyFont="1" applyFill="1" applyBorder="1" applyAlignment="1">
      <alignment horizontal="justify" vertical="center"/>
    </xf>
    <xf numFmtId="0" fontId="2" fillId="2" borderId="37" xfId="2" applyFont="1" applyFill="1" applyBorder="1" applyAlignment="1">
      <alignment horizontal="justify" vertical="center" wrapText="1"/>
    </xf>
    <xf numFmtId="0" fontId="2" fillId="2" borderId="35" xfId="2" quotePrefix="1" applyFont="1" applyFill="1" applyBorder="1" applyAlignment="1">
      <alignment vertical="center" wrapText="1"/>
    </xf>
    <xf numFmtId="0" fontId="15" fillId="2" borderId="35" xfId="2" applyFont="1" applyFill="1" applyBorder="1" applyAlignment="1">
      <alignment vertical="center" wrapText="1"/>
    </xf>
    <xf numFmtId="0" fontId="2" fillId="2" borderId="37" xfId="65" applyFont="1" applyFill="1" applyBorder="1" applyAlignment="1">
      <alignment horizontal="left" vertical="center" wrapText="1"/>
    </xf>
    <xf numFmtId="0" fontId="2" fillId="2" borderId="37" xfId="65" applyFont="1" applyFill="1" applyBorder="1" applyAlignment="1">
      <alignment horizontal="center" vertical="center"/>
    </xf>
    <xf numFmtId="3" fontId="2" fillId="2" borderId="37" xfId="65" applyNumberFormat="1" applyFont="1" applyFill="1" applyBorder="1" applyAlignment="1">
      <alignment horizontal="center" vertical="center"/>
    </xf>
    <xf numFmtId="171" fontId="2" fillId="2" borderId="37" xfId="5" applyNumberFormat="1" applyFont="1" applyFill="1" applyBorder="1" applyAlignment="1">
      <alignment horizontal="center" vertical="center"/>
    </xf>
    <xf numFmtId="165" fontId="2" fillId="2" borderId="20" xfId="5" applyNumberFormat="1" applyFont="1" applyFill="1" applyBorder="1" applyAlignment="1">
      <alignment horizontal="center" vertical="center"/>
    </xf>
    <xf numFmtId="171" fontId="2" fillId="2" borderId="9" xfId="5" applyNumberFormat="1" applyFont="1" applyFill="1" applyBorder="1" applyAlignment="1">
      <alignment horizontal="right" vertical="center"/>
    </xf>
    <xf numFmtId="0" fontId="2" fillId="2" borderId="56" xfId="2" applyFont="1" applyFill="1" applyBorder="1" applyAlignment="1">
      <alignment horizontal="left" vertical="center"/>
    </xf>
    <xf numFmtId="0" fontId="2" fillId="2" borderId="35" xfId="2" applyFont="1" applyFill="1" applyBorder="1" applyAlignment="1" applyProtection="1">
      <alignment vertical="center" wrapText="1"/>
      <protection locked="0"/>
    </xf>
    <xf numFmtId="43" fontId="2" fillId="2" borderId="50" xfId="5" applyFont="1" applyFill="1" applyBorder="1" applyAlignment="1">
      <alignment horizontal="right" vertical="center"/>
    </xf>
    <xf numFmtId="0" fontId="3" fillId="2" borderId="35" xfId="2" applyFont="1" applyFill="1" applyBorder="1" applyAlignment="1" applyProtection="1">
      <alignment horizontal="center" vertical="center"/>
    </xf>
    <xf numFmtId="0" fontId="3" fillId="2" borderId="35" xfId="2" applyFont="1" applyFill="1" applyBorder="1" applyAlignment="1" applyProtection="1">
      <alignment horizontal="left" vertical="center" wrapText="1"/>
    </xf>
    <xf numFmtId="0" fontId="3" fillId="2" borderId="35" xfId="2" applyFont="1" applyFill="1" applyBorder="1" applyAlignment="1">
      <alignment horizontal="center" vertical="center"/>
    </xf>
    <xf numFmtId="2" fontId="3" fillId="2" borderId="35" xfId="2" applyNumberFormat="1" applyFont="1" applyFill="1" applyBorder="1" applyAlignment="1">
      <alignment horizontal="center" vertical="center"/>
    </xf>
    <xf numFmtId="43" fontId="3" fillId="2" borderId="50" xfId="5" applyFont="1" applyFill="1" applyBorder="1" applyAlignment="1">
      <alignment horizontal="right" vertical="center"/>
    </xf>
    <xf numFmtId="165" fontId="3" fillId="2" borderId="35" xfId="5" applyNumberFormat="1" applyFont="1" applyFill="1" applyBorder="1" applyAlignment="1">
      <alignment horizontal="right" vertical="center"/>
    </xf>
    <xf numFmtId="0" fontId="2" fillId="2" borderId="35" xfId="2" applyFont="1" applyFill="1" applyBorder="1" applyAlignment="1" applyProtection="1">
      <alignment horizontal="left" vertical="center" wrapText="1"/>
    </xf>
    <xf numFmtId="0" fontId="2" fillId="2" borderId="35" xfId="0" quotePrefix="1" applyFont="1" applyFill="1" applyBorder="1" applyAlignment="1" applyProtection="1">
      <alignment horizontal="left" vertical="center" wrapText="1"/>
    </xf>
    <xf numFmtId="0" fontId="2" fillId="2" borderId="44" xfId="2" applyFont="1" applyFill="1" applyBorder="1" applyAlignment="1">
      <alignment vertical="center"/>
    </xf>
    <xf numFmtId="2" fontId="2" fillId="2" borderId="44" xfId="2" applyNumberFormat="1" applyFont="1" applyFill="1" applyBorder="1" applyAlignment="1">
      <alignment horizontal="center" vertical="center"/>
    </xf>
    <xf numFmtId="0" fontId="2" fillId="2" borderId="62" xfId="64" applyFont="1" applyFill="1" applyBorder="1" applyAlignment="1">
      <alignment vertical="center"/>
    </xf>
    <xf numFmtId="171" fontId="2" fillId="0" borderId="43" xfId="82" applyNumberFormat="1" applyFont="1" applyFill="1" applyBorder="1" applyAlignment="1">
      <alignment horizontal="right" vertical="center"/>
    </xf>
    <xf numFmtId="0" fontId="3" fillId="2" borderId="35" xfId="2" applyFont="1" applyFill="1" applyBorder="1" applyAlignment="1">
      <alignment vertical="center"/>
    </xf>
    <xf numFmtId="0" fontId="2" fillId="2" borderId="26" xfId="64" applyFont="1" applyFill="1" applyBorder="1" applyAlignment="1">
      <alignment vertical="center"/>
    </xf>
    <xf numFmtId="164" fontId="3" fillId="0" borderId="50" xfId="82" applyNumberFormat="1" applyFont="1" applyFill="1" applyBorder="1" applyAlignment="1">
      <alignment horizontal="right" vertical="center"/>
    </xf>
    <xf numFmtId="0" fontId="2" fillId="2" borderId="27" xfId="64" applyFont="1" applyFill="1" applyBorder="1" applyAlignment="1">
      <alignment vertical="center"/>
    </xf>
    <xf numFmtId="171" fontId="3" fillId="0" borderId="50" xfId="82" applyNumberFormat="1" applyFont="1" applyFill="1" applyBorder="1" applyAlignment="1">
      <alignment horizontal="right" vertical="center"/>
    </xf>
    <xf numFmtId="0" fontId="3" fillId="2" borderId="44" xfId="2" applyFont="1" applyFill="1" applyBorder="1" applyAlignment="1">
      <alignment vertical="center"/>
    </xf>
    <xf numFmtId="0" fontId="3" fillId="2" borderId="44" xfId="2" applyFont="1" applyFill="1" applyBorder="1" applyAlignment="1">
      <alignment horizontal="center" vertical="center"/>
    </xf>
    <xf numFmtId="2" fontId="3" fillId="2" borderId="44" xfId="2" applyNumberFormat="1" applyFont="1" applyFill="1" applyBorder="1" applyAlignment="1">
      <alignment horizontal="center" vertical="center"/>
    </xf>
    <xf numFmtId="171" fontId="3" fillId="0" borderId="43" xfId="82" applyNumberFormat="1" applyFont="1" applyFill="1" applyBorder="1" applyAlignment="1">
      <alignment horizontal="right" vertical="center"/>
    </xf>
    <xf numFmtId="1" fontId="3" fillId="2" borderId="35" xfId="2" applyNumberFormat="1" applyFont="1" applyFill="1" applyBorder="1" applyAlignment="1">
      <alignment horizontal="center" vertical="center"/>
    </xf>
    <xf numFmtId="0" fontId="3" fillId="2" borderId="26" xfId="2" applyFont="1" applyFill="1" applyBorder="1" applyAlignment="1">
      <alignment vertical="center"/>
    </xf>
    <xf numFmtId="171" fontId="2" fillId="0" borderId="50" xfId="82" applyNumberFormat="1" applyFont="1" applyFill="1" applyBorder="1" applyAlignment="1">
      <alignment horizontal="right" vertical="center"/>
    </xf>
    <xf numFmtId="171" fontId="3" fillId="2" borderId="60" xfId="5" quotePrefix="1" applyNumberFormat="1" applyFont="1" applyFill="1" applyBorder="1" applyAlignment="1">
      <alignment horizontal="right" vertical="center"/>
    </xf>
    <xf numFmtId="4" fontId="3" fillId="0" borderId="37" xfId="2" applyNumberFormat="1" applyFont="1" applyFill="1" applyBorder="1" applyAlignment="1">
      <alignment horizontal="center" vertical="center"/>
    </xf>
    <xf numFmtId="4" fontId="2" fillId="0" borderId="37" xfId="2" applyNumberFormat="1" applyFont="1" applyFill="1" applyBorder="1" applyAlignment="1">
      <alignment horizontal="center" vertical="center"/>
    </xf>
    <xf numFmtId="2" fontId="3" fillId="0" borderId="37" xfId="2" applyNumberFormat="1" applyFont="1" applyFill="1" applyBorder="1" applyAlignment="1">
      <alignment horizontal="center" vertical="center"/>
    </xf>
    <xf numFmtId="0" fontId="3" fillId="0" borderId="37" xfId="2" applyFont="1" applyFill="1" applyBorder="1" applyAlignment="1">
      <alignment vertical="center"/>
    </xf>
    <xf numFmtId="0" fontId="2" fillId="0" borderId="35" xfId="2" applyFont="1" applyFill="1" applyBorder="1" applyAlignment="1" applyProtection="1">
      <alignment vertical="center" wrapText="1"/>
      <protection locked="0"/>
    </xf>
    <xf numFmtId="171" fontId="2" fillId="2" borderId="6" xfId="5" applyNumberFormat="1" applyFont="1" applyFill="1" applyBorder="1" applyAlignment="1">
      <alignment vertical="center"/>
    </xf>
    <xf numFmtId="0" fontId="0" fillId="0" borderId="61" xfId="0" applyBorder="1"/>
    <xf numFmtId="3" fontId="2" fillId="2" borderId="50" xfId="2" applyNumberFormat="1" applyFont="1" applyFill="1" applyBorder="1" applyAlignment="1">
      <alignment horizontal="center" vertical="center"/>
    </xf>
    <xf numFmtId="2" fontId="2" fillId="2" borderId="50" xfId="2" applyNumberFormat="1" applyFont="1" applyFill="1" applyBorder="1" applyAlignment="1">
      <alignment horizontal="center" vertical="center"/>
    </xf>
    <xf numFmtId="171" fontId="2" fillId="2" borderId="29" xfId="5" applyNumberFormat="1" applyFont="1" applyFill="1" applyBorder="1" applyAlignment="1">
      <alignment vertical="center"/>
    </xf>
    <xf numFmtId="4" fontId="2" fillId="2" borderId="50" xfId="2" applyNumberFormat="1" applyFont="1" applyFill="1" applyBorder="1" applyAlignment="1">
      <alignment horizontal="center" vertical="center"/>
    </xf>
    <xf numFmtId="171" fontId="2" fillId="2" borderId="35" xfId="5" applyNumberFormat="1" applyFont="1" applyFill="1" applyBorder="1" applyAlignment="1">
      <alignment horizontal="right" vertical="center"/>
    </xf>
    <xf numFmtId="171" fontId="2" fillId="2" borderId="29" xfId="5" applyNumberFormat="1" applyFont="1" applyFill="1" applyBorder="1" applyAlignment="1">
      <alignment horizontal="right" vertical="center"/>
    </xf>
    <xf numFmtId="43" fontId="3" fillId="2" borderId="6" xfId="5" applyFont="1" applyFill="1" applyBorder="1" applyAlignment="1">
      <alignment horizontal="right" vertical="center"/>
    </xf>
    <xf numFmtId="1" fontId="15" fillId="2" borderId="50" xfId="2" applyNumberFormat="1" applyFont="1" applyFill="1" applyBorder="1" applyAlignment="1">
      <alignment horizontal="center" vertical="center"/>
    </xf>
    <xf numFmtId="0" fontId="0" fillId="0" borderId="35" xfId="0" applyBorder="1"/>
    <xf numFmtId="43" fontId="2" fillId="2" borderId="35" xfId="5" applyFont="1" applyFill="1" applyBorder="1" applyAlignment="1">
      <alignment horizontal="right" vertical="center"/>
    </xf>
    <xf numFmtId="0" fontId="0" fillId="0" borderId="20" xfId="0" applyBorder="1"/>
    <xf numFmtId="3" fontId="23" fillId="2" borderId="0" xfId="0" applyNumberFormat="1" applyFont="1" applyFill="1" applyAlignment="1">
      <alignment horizontal="center" vertical="center"/>
    </xf>
    <xf numFmtId="165" fontId="2" fillId="2" borderId="37" xfId="22" applyNumberFormat="1" applyFont="1" applyFill="1" applyBorder="1" applyAlignment="1">
      <alignment horizontal="right" vertical="center"/>
    </xf>
    <xf numFmtId="0" fontId="2" fillId="2" borderId="55" xfId="2" applyFont="1" applyFill="1" applyBorder="1" applyAlignment="1">
      <alignment horizontal="left" vertical="center"/>
    </xf>
    <xf numFmtId="0" fontId="2" fillId="2" borderId="0" xfId="2" applyFill="1" applyBorder="1" applyAlignment="1">
      <alignment horizontal="center"/>
    </xf>
    <xf numFmtId="0" fontId="36" fillId="0" borderId="0" xfId="0" applyFont="1" applyAlignment="1">
      <alignment horizontal="center" vertical="center" wrapText="1"/>
    </xf>
    <xf numFmtId="0" fontId="3" fillId="0" borderId="0" xfId="0" quotePrefix="1" applyFont="1" applyFill="1" applyAlignment="1" applyProtection="1">
      <alignment horizontal="left" vertical="center"/>
    </xf>
    <xf numFmtId="0" fontId="45" fillId="0" borderId="59" xfId="0" applyNumberFormat="1" applyFont="1" applyFill="1" applyBorder="1" applyAlignment="1" applyProtection="1">
      <alignment horizontal="right"/>
    </xf>
    <xf numFmtId="0" fontId="45" fillId="0" borderId="57" xfId="0" applyNumberFormat="1" applyFont="1" applyFill="1" applyBorder="1" applyAlignment="1" applyProtection="1">
      <alignment horizontal="right"/>
    </xf>
    <xf numFmtId="0" fontId="45" fillId="0" borderId="61" xfId="0" applyNumberFormat="1" applyFont="1" applyFill="1" applyBorder="1" applyAlignment="1" applyProtection="1">
      <alignment horizontal="right"/>
    </xf>
    <xf numFmtId="0" fontId="2" fillId="0" borderId="44" xfId="2" applyFont="1" applyFill="1" applyBorder="1" applyAlignment="1">
      <alignment horizontal="center" vertical="center"/>
    </xf>
    <xf numFmtId="0" fontId="3" fillId="0" borderId="51" xfId="2" applyFont="1" applyFill="1" applyBorder="1" applyAlignment="1">
      <alignment vertical="center"/>
    </xf>
    <xf numFmtId="0" fontId="3" fillId="0" borderId="37" xfId="2" applyFont="1" applyFill="1" applyBorder="1" applyAlignment="1" applyProtection="1">
      <alignment horizontal="left" vertical="center" wrapText="1"/>
    </xf>
    <xf numFmtId="0" fontId="3" fillId="0" borderId="37" xfId="2" applyFont="1" applyFill="1" applyBorder="1" applyAlignment="1">
      <alignment horizontal="center" vertical="center"/>
    </xf>
    <xf numFmtId="171" fontId="3" fillId="0" borderId="37" xfId="5" applyNumberFormat="1" applyFont="1" applyFill="1" applyBorder="1" applyAlignment="1">
      <alignment horizontal="centerContinuous" vertical="center"/>
    </xf>
    <xf numFmtId="165" fontId="2" fillId="0" borderId="50" xfId="5" applyNumberFormat="1" applyFont="1" applyFill="1" applyBorder="1" applyAlignment="1">
      <alignment vertical="center"/>
    </xf>
    <xf numFmtId="0" fontId="3" fillId="0" borderId="51" xfId="2" applyFont="1" applyFill="1" applyBorder="1" applyAlignment="1">
      <alignment horizontal="center" vertical="center"/>
    </xf>
    <xf numFmtId="0" fontId="2" fillId="0" borderId="35" xfId="64" applyFont="1" applyFill="1" applyBorder="1" applyAlignment="1">
      <alignment horizontal="center" vertical="center"/>
    </xf>
    <xf numFmtId="0" fontId="2" fillId="0" borderId="35" xfId="64" applyFont="1" applyFill="1" applyBorder="1" applyAlignment="1">
      <alignment vertical="center"/>
    </xf>
    <xf numFmtId="2" fontId="2" fillId="0" borderId="35" xfId="64" applyNumberFormat="1" applyFont="1" applyFill="1" applyBorder="1" applyAlignment="1">
      <alignment horizontal="center" vertical="center"/>
    </xf>
    <xf numFmtId="171" fontId="2" fillId="0" borderId="37" xfId="5" applyNumberFormat="1" applyFont="1" applyFill="1" applyBorder="1" applyAlignment="1">
      <alignment horizontal="right" vertical="center"/>
    </xf>
    <xf numFmtId="165" fontId="2" fillId="0" borderId="50" xfId="5" applyNumberFormat="1" applyFont="1" applyFill="1" applyBorder="1" applyAlignment="1">
      <alignment horizontal="right" vertical="center"/>
    </xf>
    <xf numFmtId="0" fontId="2" fillId="0" borderId="51" xfId="2" applyFont="1" applyFill="1" applyBorder="1" applyAlignment="1">
      <alignment horizontal="center" vertical="center"/>
    </xf>
    <xf numFmtId="171" fontId="2" fillId="0" borderId="37" xfId="5" applyNumberFormat="1" applyFont="1" applyFill="1" applyBorder="1" applyAlignment="1">
      <alignment horizontal="centerContinuous" vertical="center"/>
    </xf>
    <xf numFmtId="0" fontId="2" fillId="0" borderId="37" xfId="2" applyFont="1" applyFill="1" applyBorder="1" applyAlignment="1">
      <alignment vertical="center"/>
    </xf>
    <xf numFmtId="171" fontId="5" fillId="0" borderId="37" xfId="5" applyNumberFormat="1" applyFont="1" applyFill="1" applyBorder="1" applyAlignment="1">
      <alignment vertical="center"/>
    </xf>
    <xf numFmtId="168" fontId="2" fillId="0" borderId="37" xfId="36" applyNumberFormat="1" applyFont="1" applyFill="1" applyBorder="1" applyAlignment="1">
      <alignment horizontal="center" vertical="center"/>
    </xf>
    <xf numFmtId="0" fontId="0" fillId="0" borderId="0" xfId="0" applyFill="1"/>
    <xf numFmtId="0" fontId="2" fillId="0" borderId="51" xfId="2" applyFont="1" applyFill="1" applyBorder="1" applyAlignment="1">
      <alignment vertical="center"/>
    </xf>
    <xf numFmtId="2" fontId="2" fillId="0" borderId="34" xfId="2" applyNumberFormat="1" applyFont="1" applyFill="1" applyBorder="1" applyAlignment="1">
      <alignment horizontal="center" vertical="center"/>
    </xf>
    <xf numFmtId="0" fontId="2" fillId="0" borderId="51" xfId="2" applyFont="1" applyFill="1" applyBorder="1" applyAlignment="1" applyProtection="1">
      <alignment horizontal="left" vertical="center"/>
    </xf>
    <xf numFmtId="0" fontId="2" fillId="0" borderId="51" xfId="2" applyFont="1" applyFill="1" applyBorder="1" applyAlignment="1" applyProtection="1">
      <alignment horizontal="center" vertical="center"/>
    </xf>
    <xf numFmtId="2" fontId="2" fillId="0" borderId="50" xfId="2" applyNumberFormat="1" applyFont="1" applyFill="1" applyBorder="1" applyAlignment="1">
      <alignment horizontal="center" vertical="center"/>
    </xf>
    <xf numFmtId="171" fontId="2" fillId="0" borderId="29" xfId="5" applyNumberFormat="1" applyFont="1" applyFill="1" applyBorder="1" applyAlignment="1">
      <alignment horizontal="right" vertical="center"/>
    </xf>
    <xf numFmtId="0" fontId="3" fillId="0" borderId="29" xfId="2" applyFont="1" applyFill="1" applyBorder="1" applyAlignment="1">
      <alignment vertical="center"/>
    </xf>
    <xf numFmtId="0" fontId="10" fillId="0" borderId="35" xfId="2" applyFont="1" applyFill="1" applyBorder="1" applyAlignment="1">
      <alignment horizontal="left" vertical="center" wrapText="1"/>
    </xf>
    <xf numFmtId="2" fontId="2" fillId="0" borderId="35" xfId="2" applyNumberFormat="1" applyFont="1" applyFill="1" applyBorder="1" applyAlignment="1">
      <alignment horizontal="center" vertical="center"/>
    </xf>
    <xf numFmtId="4" fontId="2" fillId="0" borderId="50" xfId="2" applyNumberFormat="1" applyFont="1" applyFill="1" applyBorder="1" applyAlignment="1">
      <alignment horizontal="center" vertical="center"/>
    </xf>
    <xf numFmtId="171" fontId="2" fillId="0" borderId="9" xfId="5" applyNumberFormat="1" applyFont="1" applyFill="1" applyBorder="1" applyAlignment="1">
      <alignment horizontal="right" vertical="center"/>
    </xf>
    <xf numFmtId="0" fontId="3" fillId="0" borderId="29" xfId="2" applyFont="1" applyFill="1" applyBorder="1" applyAlignment="1">
      <alignment horizontal="left" vertical="center" wrapText="1"/>
    </xf>
    <xf numFmtId="171" fontId="2" fillId="0" borderId="50" xfId="5" applyNumberFormat="1" applyFont="1" applyFill="1" applyBorder="1" applyAlignment="1">
      <alignment horizontal="right" vertical="center"/>
    </xf>
    <xf numFmtId="171" fontId="2" fillId="0" borderId="34" xfId="5" applyNumberFormat="1" applyFont="1" applyFill="1" applyBorder="1" applyAlignment="1">
      <alignment horizontal="right" vertical="center"/>
    </xf>
    <xf numFmtId="0" fontId="2" fillId="0" borderId="35" xfId="2" quotePrefix="1" applyFont="1" applyFill="1" applyBorder="1" applyAlignment="1">
      <alignment horizontal="center" vertical="center"/>
    </xf>
    <xf numFmtId="165" fontId="2" fillId="0" borderId="31" xfId="5" applyNumberFormat="1" applyFont="1" applyFill="1" applyBorder="1" applyAlignment="1">
      <alignment horizontal="right" vertical="center"/>
    </xf>
    <xf numFmtId="3" fontId="13" fillId="0" borderId="59" xfId="2" applyNumberFormat="1" applyFont="1" applyFill="1" applyBorder="1" applyAlignment="1">
      <alignment horizontal="center" vertical="center"/>
    </xf>
    <xf numFmtId="3" fontId="13" fillId="0" borderId="57" xfId="2" applyNumberFormat="1" applyFont="1" applyFill="1" applyBorder="1" applyAlignment="1">
      <alignment vertical="center"/>
    </xf>
    <xf numFmtId="3" fontId="13" fillId="0" borderId="57" xfId="2" applyNumberFormat="1" applyFont="1" applyFill="1" applyBorder="1" applyAlignment="1">
      <alignment horizontal="center" vertical="center"/>
    </xf>
    <xf numFmtId="2" fontId="13" fillId="0" borderId="57" xfId="2" applyNumberFormat="1" applyFont="1" applyFill="1" applyBorder="1" applyAlignment="1">
      <alignment horizontal="center" vertical="center"/>
    </xf>
    <xf numFmtId="171" fontId="3" fillId="0" borderId="60" xfId="5" applyNumberFormat="1" applyFont="1" applyFill="1" applyBorder="1" applyAlignment="1">
      <alignment horizontal="right" vertical="center"/>
    </xf>
    <xf numFmtId="165" fontId="14" fillId="0" borderId="61" xfId="5" applyNumberFormat="1" applyFont="1" applyFill="1" applyBorder="1" applyAlignment="1">
      <alignment horizontal="right" vertical="center"/>
    </xf>
    <xf numFmtId="171" fontId="2" fillId="0" borderId="37" xfId="5" applyNumberFormat="1" applyFont="1" applyFill="1" applyBorder="1" applyAlignment="1">
      <alignment vertical="center"/>
    </xf>
    <xf numFmtId="171" fontId="2" fillId="0" borderId="29" xfId="5" applyNumberFormat="1" applyFont="1" applyFill="1" applyBorder="1" applyAlignment="1">
      <alignment vertical="center"/>
    </xf>
    <xf numFmtId="2" fontId="2" fillId="0" borderId="34" xfId="2" applyNumberFormat="1" applyFont="1" applyFill="1" applyBorder="1" applyAlignment="1" applyProtection="1">
      <alignment horizontal="center" vertical="center"/>
    </xf>
    <xf numFmtId="0" fontId="2" fillId="0" borderId="29" xfId="2" quotePrefix="1" applyFont="1" applyFill="1" applyBorder="1" applyAlignment="1">
      <alignment horizontal="left" vertical="center" wrapText="1"/>
    </xf>
    <xf numFmtId="0" fontId="2" fillId="0" borderId="35" xfId="2" applyFont="1" applyFill="1" applyBorder="1" applyAlignment="1">
      <alignment horizontal="left" vertical="center" wrapText="1"/>
    </xf>
    <xf numFmtId="3" fontId="2" fillId="0" borderId="35" xfId="2" applyNumberFormat="1" applyFont="1" applyFill="1" applyBorder="1" applyAlignment="1">
      <alignment horizontal="center" vertical="center"/>
    </xf>
    <xf numFmtId="171" fontId="2" fillId="0" borderId="50" xfId="5" applyNumberFormat="1" applyFont="1" applyFill="1" applyBorder="1" applyAlignment="1">
      <alignment vertical="center"/>
    </xf>
    <xf numFmtId="169" fontId="2" fillId="0" borderId="37" xfId="2" applyNumberFormat="1" applyFont="1" applyFill="1" applyBorder="1" applyAlignment="1">
      <alignment horizontal="center" vertical="center"/>
    </xf>
    <xf numFmtId="0" fontId="2" fillId="0" borderId="34" xfId="2" applyFont="1" applyFill="1" applyBorder="1" applyAlignment="1">
      <alignment horizontal="left" vertical="center" wrapText="1"/>
    </xf>
    <xf numFmtId="0" fontId="10" fillId="0" borderId="37" xfId="2" quotePrefix="1" applyFont="1" applyFill="1" applyBorder="1" applyAlignment="1">
      <alignment horizontal="left" vertical="center" wrapText="1"/>
    </xf>
    <xf numFmtId="0" fontId="2" fillId="0" borderId="51" xfId="2" quotePrefix="1" applyFont="1" applyFill="1" applyBorder="1" applyAlignment="1">
      <alignment horizontal="center" vertical="center"/>
    </xf>
    <xf numFmtId="4" fontId="2" fillId="0" borderId="35" xfId="2" applyNumberFormat="1" applyFont="1" applyFill="1" applyBorder="1" applyAlignment="1">
      <alignment horizontal="center" vertical="center"/>
    </xf>
    <xf numFmtId="0" fontId="2" fillId="0" borderId="34" xfId="2" quotePrefix="1" applyFont="1" applyFill="1" applyBorder="1" applyAlignment="1">
      <alignment horizontal="left" vertical="center" wrapText="1"/>
    </xf>
    <xf numFmtId="4" fontId="2" fillId="0" borderId="34" xfId="2" applyNumberFormat="1" applyFont="1" applyFill="1" applyBorder="1" applyAlignment="1">
      <alignment horizontal="center" vertical="center"/>
    </xf>
    <xf numFmtId="171" fontId="2" fillId="0" borderId="6" xfId="5" applyNumberFormat="1" applyFont="1" applyFill="1" applyBorder="1" applyAlignment="1">
      <alignment vertical="center"/>
    </xf>
    <xf numFmtId="165" fontId="14" fillId="0" borderId="21" xfId="5" applyNumberFormat="1" applyFont="1" applyFill="1" applyBorder="1" applyAlignment="1">
      <alignment horizontal="right" vertical="center"/>
    </xf>
    <xf numFmtId="0" fontId="10" fillId="0" borderId="34" xfId="2" quotePrefix="1" applyFont="1" applyFill="1" applyBorder="1" applyAlignment="1">
      <alignment horizontal="left" vertical="center" wrapText="1"/>
    </xf>
    <xf numFmtId="43" fontId="2" fillId="0" borderId="51" xfId="5" applyFont="1" applyFill="1" applyBorder="1" applyAlignment="1">
      <alignment horizontal="center" vertical="center"/>
    </xf>
    <xf numFmtId="0" fontId="4" fillId="0" borderId="35" xfId="2" applyFont="1" applyFill="1" applyBorder="1" applyAlignment="1">
      <alignment horizontal="left" vertical="center" wrapText="1"/>
    </xf>
    <xf numFmtId="0" fontId="2" fillId="0" borderId="56" xfId="2" applyFont="1" applyFill="1" applyBorder="1" applyAlignment="1">
      <alignment horizontal="center" vertical="center"/>
    </xf>
    <xf numFmtId="0" fontId="3" fillId="0" borderId="34" xfId="2" applyFont="1" applyFill="1" applyBorder="1" applyAlignment="1">
      <alignment horizontal="left" vertical="center" wrapText="1"/>
    </xf>
    <xf numFmtId="0" fontId="10" fillId="0" borderId="35" xfId="2" quotePrefix="1" applyFont="1" applyFill="1" applyBorder="1" applyAlignment="1">
      <alignment horizontal="left" vertical="center" wrapText="1"/>
    </xf>
    <xf numFmtId="0" fontId="2" fillId="0" borderId="0" xfId="2" applyFont="1" applyFill="1" applyBorder="1" applyAlignment="1">
      <alignment horizontal="center" vertical="center"/>
    </xf>
    <xf numFmtId="169" fontId="2" fillId="0" borderId="35" xfId="2" applyNumberFormat="1" applyFont="1" applyFill="1" applyBorder="1" applyAlignment="1">
      <alignment horizontal="center" vertical="center"/>
    </xf>
    <xf numFmtId="0" fontId="4" fillId="0" borderId="34" xfId="2" applyFont="1" applyFill="1" applyBorder="1" applyAlignment="1">
      <alignment horizontal="left" vertical="center" wrapText="1"/>
    </xf>
    <xf numFmtId="0" fontId="2" fillId="0" borderId="51" xfId="2" applyFont="1" applyFill="1" applyBorder="1" applyAlignment="1">
      <alignment horizontal="left" vertical="center"/>
    </xf>
    <xf numFmtId="0" fontId="10" fillId="0" borderId="34" xfId="2" applyFont="1" applyFill="1" applyBorder="1" applyAlignment="1">
      <alignment horizontal="left" vertical="center" wrapText="1"/>
    </xf>
    <xf numFmtId="0" fontId="15" fillId="0" borderId="37" xfId="2" applyFont="1" applyFill="1" applyBorder="1" applyAlignment="1">
      <alignment horizontal="left" vertical="center" wrapText="1"/>
    </xf>
    <xf numFmtId="0" fontId="4" fillId="0" borderId="34" xfId="2" applyFont="1" applyFill="1" applyBorder="1" applyAlignment="1">
      <alignment vertical="center"/>
    </xf>
    <xf numFmtId="0" fontId="2" fillId="0" borderId="34" xfId="2" applyFont="1" applyFill="1" applyBorder="1" applyAlignment="1">
      <alignment vertical="center"/>
    </xf>
    <xf numFmtId="0" fontId="4" fillId="0" borderId="9" xfId="2" applyFont="1" applyFill="1" applyBorder="1" applyAlignment="1">
      <alignment vertical="center" wrapText="1"/>
    </xf>
    <xf numFmtId="0" fontId="4" fillId="0" borderId="0" xfId="2" applyFont="1" applyFill="1" applyBorder="1" applyAlignment="1">
      <alignment vertical="center" wrapText="1"/>
    </xf>
    <xf numFmtId="2" fontId="2" fillId="0" borderId="37" xfId="64" applyNumberFormat="1" applyFont="1" applyFill="1" applyBorder="1" applyAlignment="1">
      <alignment horizontal="center" vertical="center"/>
    </xf>
    <xf numFmtId="43" fontId="2" fillId="0" borderId="35" xfId="5" applyFont="1" applyFill="1" applyBorder="1" applyAlignment="1">
      <alignment horizontal="center" vertical="center"/>
    </xf>
    <xf numFmtId="0" fontId="2" fillId="0" borderId="35" xfId="2" applyFont="1" applyFill="1" applyBorder="1" applyAlignment="1">
      <alignment vertical="center"/>
    </xf>
    <xf numFmtId="170" fontId="2" fillId="0" borderId="37" xfId="2" applyNumberFormat="1" applyFont="1" applyFill="1" applyBorder="1" applyAlignment="1">
      <alignment horizontal="center" vertical="center"/>
    </xf>
    <xf numFmtId="2" fontId="2" fillId="0" borderId="56" xfId="2" applyNumberFormat="1" applyFont="1" applyFill="1" applyBorder="1" applyAlignment="1">
      <alignment horizontal="center" vertical="center"/>
    </xf>
    <xf numFmtId="0" fontId="15" fillId="0" borderId="35" xfId="2" applyFont="1" applyFill="1" applyBorder="1" applyAlignment="1">
      <alignment horizontal="center" vertical="center"/>
    </xf>
    <xf numFmtId="0" fontId="4" fillId="0" borderId="35" xfId="2" applyFont="1" applyFill="1" applyBorder="1" applyAlignment="1">
      <alignment horizontal="left" vertical="center"/>
    </xf>
    <xf numFmtId="2" fontId="15" fillId="0" borderId="35" xfId="2" applyNumberFormat="1" applyFont="1" applyFill="1" applyBorder="1" applyAlignment="1">
      <alignment horizontal="center" vertical="center"/>
    </xf>
    <xf numFmtId="0" fontId="15" fillId="0" borderId="35" xfId="2" applyFont="1" applyFill="1" applyBorder="1" applyAlignment="1">
      <alignment vertical="center"/>
    </xf>
    <xf numFmtId="0" fontId="3" fillId="0" borderId="35" xfId="2" applyFont="1" applyFill="1" applyBorder="1" applyAlignment="1">
      <alignment vertical="center" wrapText="1"/>
    </xf>
    <xf numFmtId="0" fontId="10" fillId="0" borderId="35" xfId="2" applyFont="1" applyFill="1" applyBorder="1" applyAlignment="1">
      <alignment horizontal="left" vertical="center"/>
    </xf>
    <xf numFmtId="0" fontId="15" fillId="0" borderId="51" xfId="2" applyFont="1" applyFill="1" applyBorder="1" applyAlignment="1">
      <alignment horizontal="center" vertical="center"/>
    </xf>
    <xf numFmtId="0" fontId="15" fillId="0" borderId="37" xfId="2" applyFont="1" applyFill="1" applyBorder="1" applyAlignment="1">
      <alignment vertical="center"/>
    </xf>
    <xf numFmtId="0" fontId="17" fillId="0" borderId="35" xfId="2" applyFont="1" applyFill="1" applyBorder="1" applyAlignment="1">
      <alignment horizontal="left" vertical="center" wrapText="1"/>
    </xf>
    <xf numFmtId="0" fontId="2" fillId="0" borderId="35" xfId="2" applyFont="1" applyFill="1" applyBorder="1" applyAlignment="1">
      <alignment horizontal="justify" vertical="center" wrapText="1"/>
    </xf>
    <xf numFmtId="0" fontId="17" fillId="0" borderId="37" xfId="2" applyFont="1" applyFill="1" applyBorder="1" applyAlignment="1">
      <alignment horizontal="left" vertical="center" wrapText="1"/>
    </xf>
    <xf numFmtId="171" fontId="2" fillId="0" borderId="50" xfId="5" applyNumberFormat="1" applyFont="1" applyFill="1" applyBorder="1" applyAlignment="1">
      <alignment horizontal="center" vertical="center"/>
    </xf>
    <xf numFmtId="0" fontId="4" fillId="0" borderId="37" xfId="2" applyFont="1" applyFill="1" applyBorder="1" applyAlignment="1" applyProtection="1">
      <alignment horizontal="left" vertical="center" wrapText="1"/>
    </xf>
    <xf numFmtId="2" fontId="2" fillId="0" borderId="37" xfId="2" applyNumberFormat="1" applyFont="1" applyFill="1" applyBorder="1" applyAlignment="1" applyProtection="1">
      <alignment horizontal="center" vertical="center"/>
    </xf>
    <xf numFmtId="3" fontId="0" fillId="0" borderId="0" xfId="0" applyNumberFormat="1" applyFill="1"/>
    <xf numFmtId="0" fontId="2" fillId="0" borderId="37" xfId="2" quotePrefix="1" applyFont="1" applyFill="1" applyBorder="1" applyAlignment="1">
      <alignment horizontal="left" vertical="center" wrapText="1"/>
    </xf>
    <xf numFmtId="0" fontId="15" fillId="0" borderId="51" xfId="2" quotePrefix="1" applyFont="1" applyFill="1" applyBorder="1" applyAlignment="1" applyProtection="1">
      <alignment horizontal="center" vertical="center"/>
    </xf>
    <xf numFmtId="0" fontId="4" fillId="0" borderId="37" xfId="2" applyFont="1" applyFill="1" applyBorder="1" applyAlignment="1">
      <alignment horizontal="left" vertical="center" wrapText="1"/>
    </xf>
    <xf numFmtId="0" fontId="15" fillId="0" borderId="37" xfId="2" applyFont="1" applyFill="1" applyBorder="1" applyAlignment="1" applyProtection="1">
      <alignment horizontal="center" vertical="center"/>
    </xf>
    <xf numFmtId="0" fontId="15" fillId="0" borderId="37" xfId="2" applyFont="1" applyFill="1" applyBorder="1" applyAlignment="1">
      <alignment vertical="center" wrapText="1"/>
    </xf>
    <xf numFmtId="1" fontId="15" fillId="0" borderId="37" xfId="2" applyNumberFormat="1" applyFont="1" applyFill="1" applyBorder="1" applyAlignment="1">
      <alignment horizontal="center" vertical="center"/>
    </xf>
    <xf numFmtId="0" fontId="2" fillId="0" borderId="51" xfId="0" applyFont="1" applyFill="1" applyBorder="1" applyAlignment="1">
      <alignment horizontal="center" vertical="center"/>
    </xf>
    <xf numFmtId="3" fontId="23" fillId="0" borderId="0" xfId="0" applyNumberFormat="1" applyFont="1" applyFill="1" applyAlignment="1">
      <alignment vertical="center"/>
    </xf>
    <xf numFmtId="2" fontId="2" fillId="0" borderId="35" xfId="0" applyNumberFormat="1" applyFont="1" applyFill="1" applyBorder="1" applyAlignment="1">
      <alignment horizontal="center" vertical="center"/>
    </xf>
    <xf numFmtId="1" fontId="2" fillId="0" borderId="34"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165" fontId="2" fillId="0" borderId="37" xfId="5" applyNumberFormat="1" applyFont="1" applyFill="1" applyBorder="1" applyAlignment="1">
      <alignment horizontal="right" vertical="center"/>
    </xf>
    <xf numFmtId="0" fontId="16" fillId="0" borderId="0" xfId="2" applyFont="1" applyFill="1" applyBorder="1" applyAlignment="1">
      <alignment vertical="center"/>
    </xf>
    <xf numFmtId="0" fontId="2" fillId="0" borderId="56" xfId="2" applyNumberFormat="1" applyFont="1" applyFill="1" applyBorder="1" applyAlignment="1">
      <alignment horizontal="center" vertical="center"/>
    </xf>
    <xf numFmtId="0" fontId="2" fillId="0" borderId="51" xfId="2" applyNumberFormat="1" applyFont="1" applyFill="1" applyBorder="1" applyAlignment="1">
      <alignment horizontal="center" vertical="center"/>
    </xf>
    <xf numFmtId="0" fontId="2" fillId="0" borderId="37" xfId="2" applyFont="1" applyFill="1" applyBorder="1" applyAlignment="1">
      <alignment vertical="center" wrapText="1"/>
    </xf>
    <xf numFmtId="0" fontId="2" fillId="0" borderId="56" xfId="2" applyFont="1" applyFill="1" applyBorder="1" applyAlignment="1">
      <alignment vertical="center" wrapText="1"/>
    </xf>
    <xf numFmtId="3" fontId="15" fillId="0" borderId="37" xfId="2" applyNumberFormat="1" applyFont="1" applyFill="1" applyBorder="1" applyAlignment="1">
      <alignment horizontal="center" vertical="center"/>
    </xf>
    <xf numFmtId="171" fontId="2" fillId="0" borderId="5" xfId="5" applyNumberFormat="1" applyFont="1" applyFill="1" applyBorder="1" applyAlignment="1">
      <alignment vertical="center"/>
    </xf>
    <xf numFmtId="0" fontId="2" fillId="0" borderId="51" xfId="2" applyNumberFormat="1" applyFont="1" applyFill="1" applyBorder="1" applyAlignment="1">
      <alignment horizontal="left" vertical="center"/>
    </xf>
    <xf numFmtId="0" fontId="2" fillId="0" borderId="30" xfId="2" applyFont="1" applyFill="1" applyBorder="1" applyAlignment="1">
      <alignment horizontal="center" vertical="center"/>
    </xf>
    <xf numFmtId="0" fontId="2" fillId="0" borderId="5" xfId="2" quotePrefix="1" applyFont="1" applyFill="1" applyBorder="1" applyAlignment="1">
      <alignment vertical="center" wrapText="1"/>
    </xf>
    <xf numFmtId="0" fontId="2" fillId="0" borderId="5" xfId="2" applyFont="1" applyFill="1" applyBorder="1" applyAlignment="1">
      <alignment horizontal="center" vertical="center"/>
    </xf>
    <xf numFmtId="3" fontId="2" fillId="0" borderId="5" xfId="2" applyNumberFormat="1" applyFont="1" applyFill="1" applyBorder="1" applyAlignment="1">
      <alignment horizontal="center" vertical="center"/>
    </xf>
    <xf numFmtId="0" fontId="2" fillId="0" borderId="58" xfId="2" quotePrefix="1" applyFont="1" applyFill="1" applyBorder="1" applyAlignment="1">
      <alignment vertical="center" wrapText="1"/>
    </xf>
    <xf numFmtId="0" fontId="2" fillId="0" borderId="58" xfId="2" applyFont="1" applyFill="1" applyBorder="1" applyAlignment="1">
      <alignment horizontal="center" vertical="center"/>
    </xf>
    <xf numFmtId="3" fontId="2" fillId="0" borderId="58" xfId="2" applyNumberFormat="1" applyFont="1" applyFill="1" applyBorder="1" applyAlignment="1">
      <alignment horizontal="center" vertical="center"/>
    </xf>
    <xf numFmtId="171" fontId="2" fillId="0" borderId="58" xfId="5" applyNumberFormat="1" applyFont="1" applyFill="1" applyBorder="1" applyAlignment="1">
      <alignment vertical="center"/>
    </xf>
    <xf numFmtId="165" fontId="2" fillId="0" borderId="43" xfId="5" applyNumberFormat="1" applyFont="1" applyFill="1" applyBorder="1" applyAlignment="1">
      <alignment vertical="center"/>
    </xf>
    <xf numFmtId="0" fontId="2" fillId="0" borderId="56" xfId="2" applyFont="1" applyFill="1" applyBorder="1" applyAlignment="1">
      <alignment horizontal="left" vertical="center" wrapText="1"/>
    </xf>
    <xf numFmtId="0" fontId="2" fillId="0" borderId="37" xfId="2" applyFont="1" applyFill="1" applyBorder="1" applyAlignment="1">
      <alignment horizontal="justify" vertical="center"/>
    </xf>
    <xf numFmtId="171" fontId="2" fillId="0" borderId="37" xfId="5" applyNumberFormat="1" applyFont="1" applyFill="1" applyBorder="1" applyAlignment="1">
      <alignment horizontal="center" vertical="center"/>
    </xf>
    <xf numFmtId="3" fontId="2" fillId="0" borderId="50" xfId="2" applyNumberFormat="1" applyFont="1" applyFill="1" applyBorder="1" applyAlignment="1">
      <alignment horizontal="center" vertical="center"/>
    </xf>
    <xf numFmtId="171" fontId="2" fillId="0" borderId="35" xfId="5" applyNumberFormat="1" applyFont="1" applyFill="1" applyBorder="1" applyAlignment="1">
      <alignment horizontal="right" vertical="center"/>
    </xf>
    <xf numFmtId="0" fontId="2" fillId="0" borderId="32" xfId="2" applyFont="1" applyFill="1" applyBorder="1" applyAlignment="1">
      <alignment horizontal="center" vertical="center"/>
    </xf>
    <xf numFmtId="171" fontId="2" fillId="0" borderId="32" xfId="5" applyNumberFormat="1" applyFont="1" applyFill="1" applyBorder="1" applyAlignment="1">
      <alignment horizontal="right" vertical="center"/>
    </xf>
    <xf numFmtId="0" fontId="2" fillId="0" borderId="37" xfId="2" applyFont="1" applyFill="1" applyBorder="1" applyAlignment="1">
      <alignment horizontal="justify" vertical="center" wrapText="1"/>
    </xf>
    <xf numFmtId="0" fontId="2" fillId="0" borderId="35" xfId="2" quotePrefix="1" applyFont="1" applyFill="1" applyBorder="1" applyAlignment="1">
      <alignment vertical="center" wrapText="1"/>
    </xf>
    <xf numFmtId="0" fontId="15" fillId="0" borderId="35" xfId="2" applyFont="1" applyFill="1" applyBorder="1" applyAlignment="1">
      <alignment vertical="center" wrapText="1"/>
    </xf>
    <xf numFmtId="43" fontId="2" fillId="0" borderId="50" xfId="5" applyFont="1" applyFill="1" applyBorder="1" applyAlignment="1">
      <alignment horizontal="right" vertical="center"/>
    </xf>
    <xf numFmtId="0" fontId="2" fillId="0" borderId="37" xfId="65" applyFont="1" applyFill="1" applyBorder="1" applyAlignment="1">
      <alignment horizontal="left" vertical="center" wrapText="1"/>
    </xf>
    <xf numFmtId="0" fontId="2" fillId="0" borderId="37" xfId="65" applyFont="1" applyFill="1" applyBorder="1" applyAlignment="1">
      <alignment horizontal="center" vertical="center"/>
    </xf>
    <xf numFmtId="3" fontId="2" fillId="0" borderId="37" xfId="65" applyNumberFormat="1" applyFont="1" applyFill="1" applyBorder="1" applyAlignment="1">
      <alignment horizontal="center" vertical="center"/>
    </xf>
    <xf numFmtId="0" fontId="2" fillId="0" borderId="20" xfId="2" applyFont="1" applyFill="1" applyBorder="1" applyAlignment="1">
      <alignment horizontal="center" vertical="center"/>
    </xf>
    <xf numFmtId="0" fontId="2" fillId="0" borderId="20" xfId="2" quotePrefix="1" applyFont="1" applyFill="1" applyBorder="1" applyAlignment="1">
      <alignment horizontal="left" vertical="center"/>
    </xf>
    <xf numFmtId="171" fontId="2" fillId="0" borderId="6" xfId="5" applyNumberFormat="1" applyFont="1" applyFill="1" applyBorder="1" applyAlignment="1">
      <alignment horizontal="right" vertical="center"/>
    </xf>
    <xf numFmtId="165" fontId="2" fillId="0" borderId="20" xfId="5" applyNumberFormat="1" applyFont="1" applyFill="1" applyBorder="1" applyAlignment="1">
      <alignment horizontal="center" vertical="center"/>
    </xf>
    <xf numFmtId="0" fontId="0" fillId="0" borderId="61" xfId="0" applyFill="1" applyBorder="1"/>
    <xf numFmtId="0" fontId="4" fillId="0" borderId="32" xfId="2" applyFont="1" applyFill="1" applyBorder="1" applyAlignment="1" applyProtection="1">
      <alignment horizontal="left" vertical="center" wrapText="1"/>
    </xf>
    <xf numFmtId="0" fontId="2" fillId="0" borderId="32" xfId="2" applyFont="1" applyFill="1" applyBorder="1" applyAlignment="1" applyProtection="1">
      <alignment horizontal="centerContinuous" vertical="center"/>
    </xf>
    <xf numFmtId="0" fontId="2" fillId="0" borderId="35" xfId="2" quotePrefix="1" applyFont="1" applyFill="1" applyBorder="1" applyAlignment="1" applyProtection="1">
      <alignment horizontal="center" vertical="center"/>
    </xf>
    <xf numFmtId="0" fontId="0" fillId="0" borderId="35" xfId="0" applyFill="1" applyBorder="1"/>
    <xf numFmtId="0" fontId="2" fillId="0" borderId="56" xfId="2" applyFont="1" applyFill="1" applyBorder="1" applyAlignment="1">
      <alignment horizontal="left" vertical="center"/>
    </xf>
    <xf numFmtId="1" fontId="15" fillId="0" borderId="50" xfId="2" applyNumberFormat="1" applyFont="1" applyFill="1" applyBorder="1" applyAlignment="1">
      <alignment horizontal="center" vertical="center"/>
    </xf>
    <xf numFmtId="43" fontId="2" fillId="0" borderId="35" xfId="5" applyFont="1" applyFill="1" applyBorder="1" applyAlignment="1">
      <alignment horizontal="right" vertical="center"/>
    </xf>
    <xf numFmtId="0" fontId="0" fillId="0" borderId="20" xfId="0" applyFill="1" applyBorder="1"/>
    <xf numFmtId="43" fontId="3" fillId="0" borderId="6" xfId="5" applyFont="1" applyFill="1" applyBorder="1" applyAlignment="1">
      <alignment horizontal="right" vertical="center"/>
    </xf>
    <xf numFmtId="0" fontId="3" fillId="0" borderId="35" xfId="2" applyFont="1" applyFill="1" applyBorder="1" applyAlignment="1" applyProtection="1">
      <alignment horizontal="left" vertical="center" wrapText="1"/>
    </xf>
    <xf numFmtId="0" fontId="3" fillId="0" borderId="35" xfId="2" applyFont="1" applyFill="1" applyBorder="1" applyAlignment="1">
      <alignment horizontal="center" vertical="center"/>
    </xf>
    <xf numFmtId="2" fontId="3" fillId="0" borderId="35" xfId="2" applyNumberFormat="1" applyFont="1" applyFill="1" applyBorder="1" applyAlignment="1">
      <alignment horizontal="center" vertical="center"/>
    </xf>
    <xf numFmtId="43" fontId="3" fillId="0" borderId="50" xfId="5" applyFont="1" applyFill="1" applyBorder="1" applyAlignment="1">
      <alignment horizontal="right" vertical="center"/>
    </xf>
    <xf numFmtId="165" fontId="3" fillId="0" borderId="35" xfId="5" applyNumberFormat="1" applyFont="1" applyFill="1" applyBorder="1" applyAlignment="1">
      <alignment horizontal="right" vertical="center"/>
    </xf>
    <xf numFmtId="0" fontId="2" fillId="0" borderId="44" xfId="2" applyFont="1" applyFill="1" applyBorder="1" applyAlignment="1">
      <alignment vertical="center"/>
    </xf>
    <xf numFmtId="2" fontId="2" fillId="0" borderId="44" xfId="2" applyNumberFormat="1" applyFont="1" applyFill="1" applyBorder="1" applyAlignment="1">
      <alignment horizontal="center" vertical="center"/>
    </xf>
    <xf numFmtId="0" fontId="2" fillId="0" borderId="62" xfId="64" applyFont="1" applyFill="1" applyBorder="1" applyAlignment="1">
      <alignment vertical="center"/>
    </xf>
    <xf numFmtId="0" fontId="3" fillId="0" borderId="35" xfId="2" applyFont="1" applyFill="1" applyBorder="1" applyAlignment="1">
      <alignment vertical="center"/>
    </xf>
    <xf numFmtId="0" fontId="2" fillId="0" borderId="26" xfId="64" applyFont="1" applyFill="1" applyBorder="1" applyAlignment="1">
      <alignment vertical="center"/>
    </xf>
    <xf numFmtId="0" fontId="2" fillId="0" borderId="27" xfId="64" applyFont="1" applyFill="1" applyBorder="1" applyAlignment="1">
      <alignment vertical="center"/>
    </xf>
    <xf numFmtId="0" fontId="3" fillId="0" borderId="44" xfId="2" applyFont="1" applyFill="1" applyBorder="1" applyAlignment="1">
      <alignment vertical="center"/>
    </xf>
    <xf numFmtId="0" fontId="3" fillId="0" borderId="44" xfId="2" applyFont="1" applyFill="1" applyBorder="1" applyAlignment="1">
      <alignment horizontal="center" vertical="center"/>
    </xf>
    <xf numFmtId="2" fontId="3" fillId="0" borderId="44" xfId="2" applyNumberFormat="1" applyFont="1" applyFill="1" applyBorder="1" applyAlignment="1">
      <alignment horizontal="center" vertical="center"/>
    </xf>
    <xf numFmtId="0" fontId="2" fillId="0" borderId="26" xfId="2" applyFont="1" applyFill="1" applyBorder="1" applyAlignment="1">
      <alignment vertical="center"/>
    </xf>
    <xf numFmtId="1" fontId="3" fillId="0" borderId="35" xfId="2" applyNumberFormat="1" applyFont="1" applyFill="1" applyBorder="1" applyAlignment="1">
      <alignment horizontal="center" vertical="center"/>
    </xf>
    <xf numFmtId="0" fontId="3" fillId="0" borderId="26" xfId="2" applyFont="1" applyFill="1" applyBorder="1" applyAlignment="1">
      <alignment vertical="center"/>
    </xf>
    <xf numFmtId="0" fontId="3" fillId="2" borderId="21" xfId="2" quotePrefix="1" applyFont="1" applyFill="1" applyBorder="1" applyAlignment="1" applyProtection="1">
      <alignment horizontal="left" vertical="center"/>
    </xf>
    <xf numFmtId="0" fontId="3" fillId="2" borderId="21" xfId="2" applyFont="1" applyFill="1" applyBorder="1" applyAlignment="1">
      <alignment vertical="center"/>
    </xf>
    <xf numFmtId="0" fontId="3" fillId="2" borderId="21" xfId="2" applyFont="1" applyFill="1" applyBorder="1" applyAlignment="1">
      <alignment horizontal="center" vertical="center"/>
    </xf>
    <xf numFmtId="0" fontId="0" fillId="0" borderId="21" xfId="0" applyBorder="1"/>
    <xf numFmtId="0" fontId="45" fillId="0" borderId="21" xfId="0" applyNumberFormat="1" applyFont="1" applyFill="1" applyBorder="1" applyAlignment="1" applyProtection="1">
      <alignment horizontal="center" vertical="center" wrapText="1"/>
    </xf>
    <xf numFmtId="0" fontId="45" fillId="0" borderId="21" xfId="0" applyNumberFormat="1" applyFont="1" applyFill="1" applyBorder="1" applyAlignment="1" applyProtection="1">
      <alignment horizontal="center" vertical="center"/>
    </xf>
    <xf numFmtId="165" fontId="45" fillId="0" borderId="21" xfId="1" applyNumberFormat="1" applyFont="1" applyFill="1" applyBorder="1" applyAlignment="1" applyProtection="1">
      <alignment horizontal="center" vertical="center"/>
    </xf>
    <xf numFmtId="0" fontId="47" fillId="0" borderId="21" xfId="0" applyNumberFormat="1" applyFont="1" applyFill="1" applyBorder="1" applyAlignment="1" applyProtection="1">
      <alignment horizontal="center"/>
    </xf>
    <xf numFmtId="0" fontId="0" fillId="0" borderId="21" xfId="0" applyFill="1" applyBorder="1"/>
    <xf numFmtId="0" fontId="0" fillId="0" borderId="21" xfId="0" applyFill="1" applyBorder="1" applyAlignment="1">
      <alignment horizontal="center"/>
    </xf>
    <xf numFmtId="165" fontId="0" fillId="0" borderId="21" xfId="1" applyNumberFormat="1" applyFont="1" applyFill="1" applyBorder="1" applyAlignment="1">
      <alignment horizontal="center"/>
    </xf>
    <xf numFmtId="165" fontId="45" fillId="0" borderId="21" xfId="1" applyNumberFormat="1" applyFont="1" applyFill="1" applyBorder="1" applyAlignment="1" applyProtection="1">
      <alignment horizontal="center"/>
    </xf>
    <xf numFmtId="0" fontId="45" fillId="0" borderId="21" xfId="0" applyNumberFormat="1" applyFont="1" applyFill="1" applyBorder="1" applyAlignment="1" applyProtection="1">
      <alignment horizontal="center"/>
    </xf>
    <xf numFmtId="0" fontId="45" fillId="0" borderId="21" xfId="0" applyNumberFormat="1" applyFont="1" applyFill="1" applyBorder="1" applyAlignment="1" applyProtection="1"/>
    <xf numFmtId="0" fontId="47" fillId="0" borderId="21" xfId="0" applyNumberFormat="1" applyFont="1" applyFill="1" applyBorder="1" applyAlignment="1" applyProtection="1">
      <alignment wrapText="1"/>
    </xf>
    <xf numFmtId="0" fontId="47" fillId="0" borderId="21" xfId="0" applyNumberFormat="1" applyFont="1" applyFill="1" applyBorder="1" applyAlignment="1" applyProtection="1"/>
    <xf numFmtId="0" fontId="49" fillId="0" borderId="21" xfId="0" applyNumberFormat="1" applyFont="1" applyFill="1" applyBorder="1" applyAlignment="1" applyProtection="1"/>
    <xf numFmtId="0" fontId="47" fillId="0" borderId="21" xfId="0" applyNumberFormat="1" applyFont="1" applyFill="1" applyBorder="1" applyAlignment="1" applyProtection="1">
      <alignment horizontal="center" vertical="center"/>
    </xf>
    <xf numFmtId="165" fontId="0" fillId="0" borderId="21" xfId="1" applyNumberFormat="1" applyFont="1" applyFill="1" applyBorder="1" applyAlignment="1">
      <alignment horizontal="center" vertical="center"/>
    </xf>
    <xf numFmtId="165" fontId="0" fillId="0" borderId="21" xfId="0" applyNumberFormat="1" applyFill="1" applyBorder="1" applyAlignment="1">
      <alignment horizontal="center" vertical="center"/>
    </xf>
    <xf numFmtId="0" fontId="0" fillId="0" borderId="21" xfId="0" applyFill="1" applyBorder="1" applyAlignment="1">
      <alignment horizontal="center" vertical="center"/>
    </xf>
    <xf numFmtId="0" fontId="51" fillId="0" borderId="21" xfId="0" applyNumberFormat="1" applyFont="1" applyFill="1" applyBorder="1" applyAlignment="1" applyProtection="1">
      <alignment wrapText="1"/>
    </xf>
    <xf numFmtId="165" fontId="0" fillId="0" borderId="21" xfId="0" applyNumberFormat="1" applyFill="1" applyBorder="1" applyAlignment="1">
      <alignment horizontal="center"/>
    </xf>
    <xf numFmtId="165" fontId="27" fillId="0" borderId="21" xfId="0" applyNumberFormat="1" applyFont="1" applyFill="1" applyBorder="1" applyAlignment="1">
      <alignment horizontal="center" vertical="center"/>
    </xf>
    <xf numFmtId="0" fontId="47" fillId="0" borderId="21" xfId="0" applyNumberFormat="1" applyFont="1" applyFill="1" applyBorder="1" applyAlignment="1" applyProtection="1">
      <alignment vertical="center" wrapText="1"/>
    </xf>
    <xf numFmtId="0" fontId="0" fillId="0" borderId="21" xfId="0" applyFill="1" applyBorder="1" applyAlignment="1">
      <alignment vertical="center"/>
    </xf>
    <xf numFmtId="0" fontId="47" fillId="0" borderId="21" xfId="0" applyNumberFormat="1" applyFont="1" applyFill="1" applyBorder="1" applyAlignment="1" applyProtection="1">
      <alignment vertical="center"/>
    </xf>
    <xf numFmtId="2" fontId="47" fillId="0" borderId="21" xfId="0" applyNumberFormat="1" applyFont="1" applyFill="1" applyBorder="1" applyAlignment="1" applyProtection="1">
      <alignment horizontal="center" vertical="center"/>
    </xf>
    <xf numFmtId="0" fontId="49" fillId="0" borderId="21" xfId="0" applyNumberFormat="1" applyFont="1" applyFill="1" applyBorder="1" applyAlignment="1" applyProtection="1">
      <alignment vertical="center"/>
    </xf>
    <xf numFmtId="165" fontId="27" fillId="0" borderId="21" xfId="0" applyNumberFormat="1" applyFont="1" applyFill="1" applyBorder="1" applyAlignment="1">
      <alignment horizontal="center"/>
    </xf>
    <xf numFmtId="165" fontId="47" fillId="0" borderId="21" xfId="1" applyNumberFormat="1" applyFont="1" applyFill="1" applyBorder="1" applyAlignment="1">
      <alignment horizontal="center"/>
    </xf>
    <xf numFmtId="165" fontId="47" fillId="0" borderId="21" xfId="1" applyNumberFormat="1" applyFont="1" applyFill="1" applyBorder="1" applyAlignment="1">
      <alignment horizontal="center" vertical="center"/>
    </xf>
    <xf numFmtId="0" fontId="49" fillId="0" borderId="21" xfId="0" applyNumberFormat="1" applyFont="1" applyFill="1" applyBorder="1" applyAlignment="1" applyProtection="1">
      <alignment wrapText="1"/>
    </xf>
    <xf numFmtId="0" fontId="45" fillId="0" borderId="21" xfId="0" applyNumberFormat="1" applyFont="1" applyFill="1" applyBorder="1" applyAlignment="1" applyProtection="1">
      <alignment wrapText="1"/>
    </xf>
    <xf numFmtId="0" fontId="51" fillId="0" borderId="21" xfId="0" applyNumberFormat="1" applyFont="1" applyFill="1" applyBorder="1" applyAlignment="1" applyProtection="1"/>
    <xf numFmtId="165" fontId="27" fillId="0" borderId="21" xfId="0" applyNumberFormat="1" applyFont="1" applyFill="1" applyBorder="1" applyAlignment="1">
      <alignment horizontal="center" vertical="center" wrapText="1"/>
    </xf>
    <xf numFmtId="0" fontId="51" fillId="0" borderId="21" xfId="0" applyNumberFormat="1" applyFont="1" applyFill="1" applyBorder="1" applyAlignment="1" applyProtection="1">
      <alignment vertical="top" wrapText="1"/>
    </xf>
    <xf numFmtId="165" fontId="0" fillId="0" borderId="21" xfId="1" applyNumberFormat="1" applyFont="1" applyFill="1" applyBorder="1" applyAlignment="1">
      <alignment vertical="center"/>
    </xf>
    <xf numFmtId="165" fontId="0" fillId="0" borderId="21" xfId="0" applyNumberFormat="1" applyFill="1" applyBorder="1" applyAlignment="1">
      <alignment vertical="center"/>
    </xf>
    <xf numFmtId="0" fontId="0" fillId="0" borderId="21" xfId="0" applyFill="1" applyBorder="1" applyAlignment="1">
      <alignment vertical="top"/>
    </xf>
    <xf numFmtId="0" fontId="0" fillId="0" borderId="21" xfId="0" applyFill="1" applyBorder="1" applyAlignment="1">
      <alignment horizontal="center" vertical="top"/>
    </xf>
    <xf numFmtId="165" fontId="0" fillId="0" borderId="21" xfId="1" applyNumberFormat="1" applyFont="1" applyFill="1" applyBorder="1" applyAlignment="1">
      <alignment horizontal="center" vertical="top"/>
    </xf>
    <xf numFmtId="0" fontId="47" fillId="0" borderId="21" xfId="0" applyNumberFormat="1" applyFont="1" applyFill="1" applyBorder="1" applyAlignment="1" applyProtection="1">
      <alignment vertical="top" wrapText="1"/>
    </xf>
    <xf numFmtId="165" fontId="0" fillId="0" borderId="21" xfId="0" applyNumberFormat="1" applyFont="1" applyFill="1" applyBorder="1" applyAlignment="1">
      <alignment horizontal="center" vertical="center"/>
    </xf>
    <xf numFmtId="0" fontId="0" fillId="0" borderId="21" xfId="0" applyFont="1" applyFill="1" applyBorder="1" applyAlignment="1">
      <alignment horizontal="center" vertical="center"/>
    </xf>
    <xf numFmtId="0" fontId="47" fillId="0" borderId="56" xfId="2" applyFont="1" applyFill="1" applyBorder="1" applyAlignment="1">
      <alignment vertical="center" wrapText="1"/>
    </xf>
    <xf numFmtId="0" fontId="47" fillId="0" borderId="35" xfId="2" applyFont="1" applyFill="1" applyBorder="1" applyAlignment="1">
      <alignment horizontal="center" vertical="center"/>
    </xf>
    <xf numFmtId="0" fontId="47" fillId="0" borderId="0" xfId="2" applyFont="1" applyFill="1" applyBorder="1" applyAlignment="1">
      <alignment horizontal="center" vertical="center"/>
    </xf>
    <xf numFmtId="171" fontId="47" fillId="0" borderId="37" xfId="5" applyNumberFormat="1" applyFont="1" applyFill="1" applyBorder="1" applyAlignment="1">
      <alignment horizontal="right" vertical="center"/>
    </xf>
    <xf numFmtId="0" fontId="47" fillId="0" borderId="21" xfId="0" applyNumberFormat="1" applyFont="1" applyFill="1" applyBorder="1" applyAlignment="1" applyProtection="1">
      <alignment horizontal="center" vertical="top"/>
    </xf>
    <xf numFmtId="165" fontId="0" fillId="0" borderId="21" xfId="0" applyNumberFormat="1" applyFill="1" applyBorder="1" applyAlignment="1">
      <alignment horizontal="center" vertical="top"/>
    </xf>
    <xf numFmtId="0" fontId="2" fillId="0" borderId="9" xfId="2" applyFont="1" applyFill="1" applyBorder="1" applyAlignment="1" applyProtection="1">
      <alignment horizontal="centerContinuous" vertical="center"/>
    </xf>
    <xf numFmtId="0" fontId="47" fillId="0" borderId="51" xfId="2" applyFont="1" applyFill="1" applyBorder="1" applyAlignment="1">
      <alignment horizontal="left" vertical="center"/>
    </xf>
    <xf numFmtId="0" fontId="47" fillId="0" borderId="37" xfId="2" applyFont="1" applyFill="1" applyBorder="1" applyAlignment="1">
      <alignment horizontal="left" vertical="center" wrapText="1"/>
    </xf>
    <xf numFmtId="0" fontId="47" fillId="0" borderId="37" xfId="2" applyFont="1" applyFill="1" applyBorder="1" applyAlignment="1">
      <alignment horizontal="center" vertical="center"/>
    </xf>
    <xf numFmtId="3" fontId="47" fillId="0" borderId="50" xfId="2" applyNumberFormat="1" applyFont="1" applyFill="1" applyBorder="1" applyAlignment="1">
      <alignment horizontal="center" vertical="center"/>
    </xf>
    <xf numFmtId="0" fontId="1" fillId="0" borderId="35" xfId="0" applyFont="1" applyFill="1" applyBorder="1"/>
    <xf numFmtId="165" fontId="47" fillId="0" borderId="9" xfId="5" applyNumberFormat="1" applyFont="1" applyFill="1" applyBorder="1" applyAlignment="1">
      <alignment horizontal="right" vertical="center"/>
    </xf>
    <xf numFmtId="0" fontId="47" fillId="0" borderId="51" xfId="0" applyFont="1" applyFill="1" applyBorder="1" applyAlignment="1">
      <alignment horizontal="center" vertical="center"/>
    </xf>
    <xf numFmtId="0" fontId="47" fillId="0" borderId="9" xfId="2" applyFont="1" applyFill="1" applyBorder="1" applyAlignment="1">
      <alignment horizontal="center" vertical="center"/>
    </xf>
    <xf numFmtId="171" fontId="47" fillId="0" borderId="35" xfId="5" applyNumberFormat="1" applyFont="1" applyFill="1" applyBorder="1" applyAlignment="1">
      <alignment horizontal="right" vertical="center"/>
    </xf>
    <xf numFmtId="0" fontId="47" fillId="0" borderId="56" xfId="2" applyFont="1" applyFill="1" applyBorder="1" applyAlignment="1">
      <alignment horizontal="left" vertical="center"/>
    </xf>
    <xf numFmtId="0" fontId="47" fillId="0" borderId="35" xfId="2" applyFont="1" applyFill="1" applyBorder="1" applyAlignment="1" applyProtection="1">
      <alignment vertical="center" wrapText="1"/>
      <protection locked="0"/>
    </xf>
    <xf numFmtId="0" fontId="55" fillId="0" borderId="37" xfId="2" applyFont="1" applyFill="1" applyBorder="1" applyAlignment="1">
      <alignment vertical="center" wrapText="1"/>
    </xf>
    <xf numFmtId="0" fontId="55" fillId="0" borderId="37" xfId="2" applyFont="1" applyFill="1" applyBorder="1" applyAlignment="1">
      <alignment horizontal="center" vertical="center"/>
    </xf>
    <xf numFmtId="1" fontId="55" fillId="0" borderId="50" xfId="2" applyNumberFormat="1" applyFont="1" applyFill="1" applyBorder="1" applyAlignment="1">
      <alignment horizontal="center" vertical="center"/>
    </xf>
    <xf numFmtId="43" fontId="47" fillId="0" borderId="35" xfId="5" applyFont="1" applyFill="1" applyBorder="1" applyAlignment="1">
      <alignment horizontal="right" vertical="center"/>
    </xf>
    <xf numFmtId="165" fontId="3" fillId="0" borderId="37" xfId="83" applyNumberFormat="1" applyFont="1" applyFill="1" applyBorder="1" applyAlignment="1">
      <alignment horizontal="centerContinuous" vertical="center"/>
    </xf>
    <xf numFmtId="165" fontId="2" fillId="0" borderId="37" xfId="83" applyNumberFormat="1" applyFont="1" applyFill="1" applyBorder="1" applyAlignment="1">
      <alignment vertical="center"/>
    </xf>
    <xf numFmtId="0" fontId="3" fillId="0" borderId="50" xfId="2" applyFont="1" applyFill="1" applyBorder="1" applyAlignment="1">
      <alignment horizontal="center"/>
    </xf>
    <xf numFmtId="0" fontId="3" fillId="0" borderId="35" xfId="2" applyFont="1" applyFill="1" applyBorder="1" applyAlignment="1">
      <alignment horizontal="left" vertical="top"/>
    </xf>
    <xf numFmtId="165" fontId="3" fillId="0" borderId="35" xfId="5" applyNumberFormat="1" applyFont="1" applyFill="1" applyBorder="1" applyAlignment="1">
      <alignment horizontal="centerContinuous"/>
    </xf>
    <xf numFmtId="0" fontId="2" fillId="0" borderId="50" xfId="0" quotePrefix="1" applyFont="1" applyFill="1" applyBorder="1" applyAlignment="1">
      <alignment horizontal="center" vertical="top"/>
    </xf>
    <xf numFmtId="0" fontId="3" fillId="0" borderId="35" xfId="0" applyFont="1" applyFill="1" applyBorder="1" applyAlignment="1">
      <alignment vertical="center"/>
    </xf>
    <xf numFmtId="0" fontId="3" fillId="0" borderId="35" xfId="0" applyFont="1" applyFill="1" applyBorder="1" applyAlignment="1">
      <alignment horizontal="left" vertical="center"/>
    </xf>
    <xf numFmtId="4" fontId="3" fillId="0" borderId="35" xfId="0" applyNumberFormat="1" applyFont="1" applyFill="1" applyBorder="1" applyAlignment="1">
      <alignment horizontal="right" vertical="center"/>
    </xf>
    <xf numFmtId="165" fontId="3" fillId="0" borderId="35" xfId="25" applyNumberFormat="1" applyFont="1" applyFill="1" applyBorder="1" applyAlignment="1">
      <alignment horizontal="right" vertical="center"/>
    </xf>
    <xf numFmtId="0" fontId="2" fillId="0" borderId="50" xfId="0" applyFont="1" applyFill="1" applyBorder="1" applyAlignment="1">
      <alignment horizontal="center" vertical="top"/>
    </xf>
    <xf numFmtId="0" fontId="4" fillId="0" borderId="35" xfId="0" applyFont="1" applyFill="1" applyBorder="1" applyAlignment="1">
      <alignment vertical="center"/>
    </xf>
    <xf numFmtId="4" fontId="2" fillId="0" borderId="35" xfId="0" applyNumberFormat="1" applyFont="1" applyFill="1" applyBorder="1" applyAlignment="1">
      <alignment horizontal="center" vertical="center"/>
    </xf>
    <xf numFmtId="165" fontId="2" fillId="0" borderId="35" xfId="25" applyNumberFormat="1" applyFont="1" applyFill="1" applyBorder="1" applyAlignment="1">
      <alignment horizontal="right" vertical="center"/>
    </xf>
    <xf numFmtId="0" fontId="2" fillId="0" borderId="35" xfId="0" applyFont="1" applyFill="1" applyBorder="1" applyAlignment="1">
      <alignment horizontal="left" vertical="center" wrapText="1"/>
    </xf>
    <xf numFmtId="0" fontId="6" fillId="0" borderId="35" xfId="0" applyFont="1" applyFill="1" applyBorder="1" applyAlignment="1">
      <alignment vertical="center"/>
    </xf>
    <xf numFmtId="2" fontId="2" fillId="0" borderId="35" xfId="0" applyNumberFormat="1" applyFont="1" applyFill="1" applyBorder="1" applyAlignment="1">
      <alignment horizontal="right" vertical="center"/>
    </xf>
    <xf numFmtId="1" fontId="3" fillId="0" borderId="35" xfId="2" applyNumberFormat="1" applyFont="1" applyFill="1" applyBorder="1" applyAlignment="1">
      <alignment horizontal="center"/>
    </xf>
    <xf numFmtId="165" fontId="2" fillId="0" borderId="51" xfId="5" applyNumberFormat="1" applyFont="1" applyFill="1" applyBorder="1"/>
    <xf numFmtId="0" fontId="2" fillId="0" borderId="50" xfId="0" applyFont="1" applyFill="1" applyBorder="1" applyAlignment="1">
      <alignment horizontal="center" vertical="center"/>
    </xf>
    <xf numFmtId="0" fontId="2" fillId="0" borderId="50" xfId="0" applyFont="1" applyFill="1" applyBorder="1" applyAlignment="1">
      <alignment horizontal="left" vertical="center"/>
    </xf>
    <xf numFmtId="165" fontId="15" fillId="0" borderId="35" xfId="5" applyNumberFormat="1" applyFont="1" applyFill="1" applyBorder="1" applyAlignment="1">
      <alignment horizontal="right" vertical="center"/>
    </xf>
    <xf numFmtId="0" fontId="2" fillId="0" borderId="35" xfId="0" quotePrefix="1" applyFont="1" applyFill="1" applyBorder="1" applyAlignment="1">
      <alignment horizontal="left" vertical="center" wrapText="1"/>
    </xf>
    <xf numFmtId="165" fontId="2" fillId="0" borderId="35" xfId="5" applyNumberFormat="1" applyFont="1" applyFill="1" applyBorder="1" applyAlignment="1">
      <alignment horizontal="right" vertical="top"/>
    </xf>
    <xf numFmtId="0" fontId="2" fillId="0" borderId="50" xfId="0" applyNumberFormat="1" applyFont="1" applyFill="1" applyBorder="1" applyAlignment="1">
      <alignment horizontal="left" vertical="center"/>
    </xf>
    <xf numFmtId="0" fontId="2" fillId="0" borderId="35" xfId="0" applyFont="1" applyFill="1" applyBorder="1" applyAlignment="1">
      <alignment horizontal="justify" vertical="center" wrapText="1"/>
    </xf>
    <xf numFmtId="0" fontId="2" fillId="0" borderId="35" xfId="0" applyFont="1" applyFill="1" applyBorder="1" applyAlignment="1">
      <alignment vertical="center" wrapText="1"/>
    </xf>
    <xf numFmtId="165" fontId="2" fillId="0" borderId="37" xfId="26" applyNumberFormat="1" applyFont="1" applyFill="1" applyBorder="1" applyAlignment="1">
      <alignment horizontal="right" vertical="center"/>
    </xf>
    <xf numFmtId="165" fontId="2" fillId="0" borderId="37" xfId="5" applyNumberFormat="1" applyFont="1" applyFill="1" applyBorder="1" applyAlignment="1">
      <alignment horizontal="right" vertical="top"/>
    </xf>
    <xf numFmtId="0" fontId="2" fillId="0" borderId="52" xfId="0" applyFont="1" applyFill="1" applyBorder="1" applyAlignment="1">
      <alignment horizontal="center" vertical="center"/>
    </xf>
    <xf numFmtId="0" fontId="4" fillId="0" borderId="15" xfId="0" applyFont="1" applyFill="1" applyBorder="1" applyAlignment="1">
      <alignment vertical="center"/>
    </xf>
    <xf numFmtId="0" fontId="2" fillId="0" borderId="15" xfId="0" applyFont="1" applyFill="1" applyBorder="1" applyAlignment="1">
      <alignment horizontal="center" vertical="center"/>
    </xf>
    <xf numFmtId="4" fontId="2" fillId="0" borderId="15" xfId="0" applyNumberFormat="1" applyFont="1" applyFill="1" applyBorder="1" applyAlignment="1">
      <alignment horizontal="center" vertical="center"/>
    </xf>
    <xf numFmtId="165" fontId="2" fillId="0" borderId="15" xfId="26" applyNumberFormat="1" applyFont="1" applyFill="1" applyBorder="1" applyAlignment="1">
      <alignment horizontal="right" vertical="center"/>
    </xf>
    <xf numFmtId="165" fontId="2" fillId="0" borderId="53" xfId="26" applyNumberFormat="1" applyFont="1" applyFill="1" applyBorder="1" applyAlignment="1">
      <alignment horizontal="right" vertical="center"/>
    </xf>
    <xf numFmtId="0" fontId="2" fillId="0" borderId="48" xfId="0" applyFont="1" applyFill="1" applyBorder="1" applyAlignment="1">
      <alignment horizontal="center" vertical="top"/>
    </xf>
    <xf numFmtId="0" fontId="2" fillId="0" borderId="46" xfId="0" applyFont="1" applyFill="1" applyBorder="1" applyAlignment="1">
      <alignment horizontal="left" vertical="center" wrapText="1"/>
    </xf>
    <xf numFmtId="0" fontId="2" fillId="0" borderId="47" xfId="0" applyFont="1" applyFill="1" applyBorder="1" applyAlignment="1">
      <alignment horizontal="center" vertical="center"/>
    </xf>
    <xf numFmtId="4" fontId="2" fillId="0" borderId="47" xfId="0" applyNumberFormat="1" applyFont="1" applyFill="1" applyBorder="1" applyAlignment="1">
      <alignment horizontal="center" vertical="center"/>
    </xf>
    <xf numFmtId="0" fontId="4" fillId="0" borderId="37" xfId="0" applyFont="1" applyFill="1" applyBorder="1" applyAlignment="1">
      <alignment horizontal="left" vertical="center" wrapText="1"/>
    </xf>
    <xf numFmtId="0" fontId="0" fillId="0" borderId="37" xfId="0" applyFill="1" applyBorder="1" applyAlignment="1">
      <alignment horizontal="center" vertical="top"/>
    </xf>
    <xf numFmtId="0" fontId="2" fillId="0" borderId="37" xfId="0" applyFont="1" applyFill="1" applyBorder="1" applyAlignment="1">
      <alignment vertical="top"/>
    </xf>
    <xf numFmtId="0" fontId="3" fillId="0" borderId="44" xfId="2" applyFont="1" applyFill="1" applyBorder="1" applyAlignment="1"/>
    <xf numFmtId="0" fontId="3" fillId="0" borderId="44" xfId="2" applyFont="1" applyFill="1" applyBorder="1" applyAlignment="1">
      <alignment horizontal="center"/>
    </xf>
    <xf numFmtId="2" fontId="3" fillId="0" borderId="44" xfId="2" applyNumberFormat="1" applyFont="1" applyFill="1" applyBorder="1" applyAlignment="1">
      <alignment horizontal="center"/>
    </xf>
    <xf numFmtId="165" fontId="3" fillId="0" borderId="44" xfId="5" applyNumberFormat="1" applyFont="1" applyFill="1" applyBorder="1" applyAlignment="1">
      <alignment horizontal="right"/>
    </xf>
    <xf numFmtId="0" fontId="3" fillId="0" borderId="35" xfId="2" applyFont="1" applyFill="1" applyBorder="1" applyAlignment="1"/>
    <xf numFmtId="0" fontId="3" fillId="0" borderId="35" xfId="2" applyFont="1" applyFill="1" applyBorder="1" applyAlignment="1">
      <alignment horizontal="center"/>
    </xf>
    <xf numFmtId="2" fontId="3" fillId="0" borderId="35" xfId="2" applyNumberFormat="1" applyFont="1" applyFill="1" applyBorder="1" applyAlignment="1">
      <alignment horizontal="center"/>
    </xf>
    <xf numFmtId="165" fontId="3" fillId="0" borderId="35" xfId="5" applyNumberFormat="1" applyFont="1" applyFill="1" applyBorder="1" applyAlignment="1">
      <alignment horizontal="right"/>
    </xf>
    <xf numFmtId="165" fontId="3" fillId="0" borderId="51" xfId="5" applyNumberFormat="1" applyFont="1" applyFill="1" applyBorder="1" applyAlignment="1">
      <alignment horizontal="right"/>
    </xf>
    <xf numFmtId="165" fontId="14" fillId="0" borderId="37" xfId="5" applyNumberFormat="1" applyFont="1" applyFill="1" applyBorder="1" applyAlignment="1">
      <alignment horizontal="right" vertical="center"/>
    </xf>
    <xf numFmtId="165" fontId="2" fillId="0" borderId="37" xfId="27" applyNumberFormat="1" applyFont="1" applyFill="1" applyBorder="1" applyAlignment="1">
      <alignment horizontal="right" vertical="center"/>
    </xf>
    <xf numFmtId="0" fontId="2" fillId="0" borderId="37" xfId="0" quotePrefix="1" applyFont="1" applyFill="1" applyBorder="1" applyAlignment="1">
      <alignment horizontal="center" vertical="center"/>
    </xf>
    <xf numFmtId="0" fontId="2" fillId="0" borderId="34" xfId="0" applyFont="1" applyFill="1" applyBorder="1" applyAlignment="1">
      <alignment horizontal="left" vertical="center" wrapText="1"/>
    </xf>
    <xf numFmtId="0" fontId="2" fillId="0" borderId="20" xfId="2" quotePrefix="1" applyFont="1" applyFill="1" applyBorder="1" applyAlignment="1">
      <alignment horizontal="center" vertical="center"/>
    </xf>
    <xf numFmtId="0" fontId="2" fillId="0" borderId="20" xfId="2" applyFont="1" applyFill="1" applyBorder="1" applyAlignment="1">
      <alignment horizontal="left" vertical="center" wrapText="1"/>
    </xf>
    <xf numFmtId="3" fontId="2" fillId="0" borderId="20" xfId="2" applyNumberFormat="1" applyFont="1" applyFill="1" applyBorder="1" applyAlignment="1">
      <alignment horizontal="center" vertical="center"/>
    </xf>
    <xf numFmtId="165" fontId="2" fillId="0" borderId="20" xfId="5" applyNumberFormat="1" applyFont="1" applyFill="1" applyBorder="1" applyAlignment="1">
      <alignment horizontal="right" vertical="center"/>
    </xf>
    <xf numFmtId="165" fontId="2" fillId="0" borderId="35" xfId="84" applyNumberFormat="1" applyFont="1" applyFill="1" applyBorder="1" applyAlignment="1">
      <alignment horizontal="center" vertical="center"/>
    </xf>
    <xf numFmtId="165" fontId="2" fillId="0" borderId="32" xfId="84" applyNumberFormat="1" applyFont="1" applyFill="1" applyBorder="1" applyAlignment="1">
      <alignment horizontal="right" vertical="center"/>
    </xf>
    <xf numFmtId="0" fontId="2" fillId="2" borderId="32" xfId="2" applyFont="1" applyFill="1" applyBorder="1" applyAlignment="1">
      <alignment horizontal="center" vertical="center"/>
    </xf>
    <xf numFmtId="171" fontId="2" fillId="2" borderId="32" xfId="5" applyNumberFormat="1" applyFont="1" applyFill="1" applyBorder="1" applyAlignment="1">
      <alignment horizontal="right" vertical="center"/>
    </xf>
    <xf numFmtId="0" fontId="2" fillId="2" borderId="32" xfId="2" applyFont="1" applyFill="1" applyBorder="1" applyAlignment="1" applyProtection="1">
      <alignment horizontal="left" vertical="center" wrapText="1"/>
    </xf>
    <xf numFmtId="0" fontId="3" fillId="3" borderId="34" xfId="2" applyFont="1" applyFill="1" applyBorder="1" applyAlignment="1">
      <alignment horizontal="center" vertical="center"/>
    </xf>
    <xf numFmtId="0" fontId="2" fillId="3" borderId="56" xfId="2" applyFont="1" applyFill="1" applyBorder="1" applyAlignment="1">
      <alignment horizontal="center" vertical="center"/>
    </xf>
    <xf numFmtId="0" fontId="2" fillId="3" borderId="0" xfId="2" applyFont="1" applyFill="1" applyBorder="1" applyAlignment="1">
      <alignment horizontal="right" vertical="center"/>
    </xf>
    <xf numFmtId="0" fontId="2" fillId="3" borderId="9" xfId="2" applyFont="1" applyFill="1" applyBorder="1" applyAlignment="1">
      <alignment horizontal="center" vertical="center"/>
    </xf>
    <xf numFmtId="0" fontId="2" fillId="3" borderId="65" xfId="2" applyFont="1" applyFill="1" applyBorder="1" applyAlignment="1">
      <alignment horizontal="center" vertical="center"/>
    </xf>
    <xf numFmtId="0" fontId="2" fillId="3" borderId="1" xfId="2" applyFont="1" applyFill="1" applyBorder="1" applyAlignment="1">
      <alignment horizontal="center" vertical="center"/>
    </xf>
    <xf numFmtId="0" fontId="2" fillId="3" borderId="1" xfId="2" applyFont="1" applyFill="1" applyBorder="1" applyAlignment="1">
      <alignment horizontal="right" vertical="center"/>
    </xf>
    <xf numFmtId="0" fontId="2" fillId="3" borderId="31" xfId="2" applyFont="1" applyFill="1" applyBorder="1" applyAlignment="1">
      <alignment vertical="center"/>
    </xf>
    <xf numFmtId="0" fontId="3" fillId="3" borderId="45" xfId="2" applyFont="1" applyFill="1" applyBorder="1" applyAlignment="1">
      <alignment horizontal="center" vertical="center"/>
    </xf>
    <xf numFmtId="0" fontId="3" fillId="3" borderId="66" xfId="2" applyFont="1" applyFill="1" applyBorder="1" applyAlignment="1">
      <alignment horizontal="center" vertical="center"/>
    </xf>
    <xf numFmtId="4" fontId="3" fillId="3" borderId="24" xfId="2" applyNumberFormat="1" applyFont="1" applyFill="1" applyBorder="1" applyAlignment="1">
      <alignment horizontal="center" vertical="center"/>
    </xf>
    <xf numFmtId="0" fontId="3" fillId="3" borderId="24" xfId="2" applyFont="1" applyFill="1" applyBorder="1" applyAlignment="1">
      <alignment horizontal="center" vertical="center"/>
    </xf>
    <xf numFmtId="0" fontId="3" fillId="3" borderId="67" xfId="2" applyFont="1" applyFill="1" applyBorder="1" applyAlignment="1">
      <alignment horizontal="center" vertical="center"/>
    </xf>
    <xf numFmtId="0" fontId="3" fillId="3" borderId="68" xfId="2" applyFont="1" applyFill="1" applyBorder="1" applyAlignment="1">
      <alignment horizontal="right" vertical="center"/>
    </xf>
    <xf numFmtId="0" fontId="3" fillId="3" borderId="51" xfId="2" applyFont="1" applyFill="1" applyBorder="1" applyAlignment="1">
      <alignment horizontal="center" vertical="center"/>
    </xf>
    <xf numFmtId="0" fontId="3" fillId="3" borderId="69" xfId="2" applyFont="1" applyFill="1" applyBorder="1" applyAlignment="1">
      <alignment horizontal="center" vertical="center"/>
    </xf>
    <xf numFmtId="0" fontId="3" fillId="3" borderId="70" xfId="2" quotePrefix="1" applyFont="1" applyFill="1" applyBorder="1" applyAlignment="1">
      <alignment horizontal="center" vertical="center" wrapText="1"/>
    </xf>
    <xf numFmtId="0" fontId="3" fillId="3" borderId="71" xfId="2" quotePrefix="1" applyFont="1" applyFill="1" applyBorder="1" applyAlignment="1">
      <alignment horizontal="right" vertical="center"/>
    </xf>
    <xf numFmtId="0" fontId="2" fillId="3" borderId="71" xfId="2" applyFont="1" applyFill="1" applyBorder="1" applyAlignment="1">
      <alignment vertical="center"/>
    </xf>
    <xf numFmtId="0" fontId="2" fillId="3" borderId="51" xfId="2" applyFont="1" applyFill="1" applyBorder="1" applyAlignment="1">
      <alignment horizontal="center" vertical="center"/>
    </xf>
    <xf numFmtId="0" fontId="2" fillId="3" borderId="51" xfId="2" quotePrefix="1" applyFont="1" applyFill="1" applyBorder="1" applyAlignment="1">
      <alignment horizontal="center" vertical="center"/>
    </xf>
    <xf numFmtId="0" fontId="2" fillId="2" borderId="51" xfId="0" quotePrefix="1" applyFont="1" applyFill="1" applyBorder="1" applyAlignment="1">
      <alignment horizontal="center" vertical="center"/>
    </xf>
    <xf numFmtId="165" fontId="14" fillId="2" borderId="55" xfId="69" applyNumberFormat="1" applyFont="1" applyFill="1" applyBorder="1"/>
    <xf numFmtId="0" fontId="2" fillId="2" borderId="55" xfId="2" applyFill="1" applyBorder="1" applyAlignment="1">
      <alignment horizontal="center"/>
    </xf>
    <xf numFmtId="165" fontId="15" fillId="2" borderId="55" xfId="24" applyNumberFormat="1" applyFont="1" applyFill="1" applyBorder="1"/>
    <xf numFmtId="165" fontId="14" fillId="2" borderId="55" xfId="24" applyNumberFormat="1" applyFont="1" applyFill="1" applyBorder="1"/>
    <xf numFmtId="0" fontId="3" fillId="2" borderId="0" xfId="2" quotePrefix="1" applyFont="1" applyFill="1" applyAlignment="1" applyProtection="1">
      <alignment vertical="center"/>
    </xf>
    <xf numFmtId="0" fontId="41" fillId="2" borderId="32" xfId="0" applyFont="1" applyFill="1" applyBorder="1" applyAlignment="1" applyProtection="1">
      <alignment horizontal="left" vertical="center" wrapText="1"/>
    </xf>
    <xf numFmtId="0" fontId="42" fillId="2" borderId="32" xfId="0" applyFont="1" applyFill="1" applyBorder="1"/>
    <xf numFmtId="0" fontId="21" fillId="2" borderId="32" xfId="0" applyFont="1" applyFill="1" applyBorder="1" applyAlignment="1">
      <alignment vertical="center" wrapText="1"/>
    </xf>
    <xf numFmtId="0" fontId="21" fillId="2" borderId="35" xfId="0" applyFont="1" applyFill="1" applyBorder="1" applyAlignment="1">
      <alignment horizontal="center" vertical="center" wrapText="1"/>
    </xf>
    <xf numFmtId="3" fontId="21" fillId="2" borderId="35" xfId="0" applyNumberFormat="1" applyFont="1" applyFill="1" applyBorder="1" applyAlignment="1">
      <alignment horizontal="center" vertical="center" wrapText="1"/>
    </xf>
    <xf numFmtId="3" fontId="21" fillId="2" borderId="35" xfId="0" applyNumberFormat="1" applyFont="1" applyFill="1" applyBorder="1" applyAlignment="1">
      <alignment vertical="center" wrapText="1"/>
    </xf>
    <xf numFmtId="0" fontId="42" fillId="2" borderId="32" xfId="0" applyFont="1" applyFill="1" applyBorder="1" applyAlignment="1">
      <alignment vertical="center"/>
    </xf>
    <xf numFmtId="0" fontId="43" fillId="2" borderId="35" xfId="0" applyFont="1" applyFill="1" applyBorder="1" applyAlignment="1">
      <alignment vertical="center"/>
    </xf>
    <xf numFmtId="0" fontId="20" fillId="2" borderId="35" xfId="0" applyFont="1" applyFill="1" applyBorder="1" applyAlignment="1">
      <alignment vertical="center"/>
    </xf>
    <xf numFmtId="0" fontId="23" fillId="2" borderId="35" xfId="0" applyFont="1" applyFill="1" applyBorder="1" applyAlignment="1">
      <alignment vertical="center" wrapText="1"/>
    </xf>
    <xf numFmtId="0" fontId="42" fillId="2" borderId="20" xfId="0" applyFont="1" applyFill="1" applyBorder="1" applyAlignment="1">
      <alignment vertical="center"/>
    </xf>
    <xf numFmtId="0" fontId="42" fillId="2" borderId="35" xfId="0" applyFont="1" applyFill="1" applyBorder="1" applyAlignment="1">
      <alignment vertical="center"/>
    </xf>
    <xf numFmtId="165" fontId="2" fillId="2" borderId="9" xfId="3" applyNumberFormat="1" applyFont="1" applyFill="1" applyBorder="1" applyAlignment="1">
      <alignment vertical="center"/>
    </xf>
    <xf numFmtId="165" fontId="2" fillId="2" borderId="8" xfId="3" applyNumberFormat="1" applyFont="1" applyFill="1" applyBorder="1" applyAlignment="1" applyProtection="1">
      <alignment vertical="center"/>
    </xf>
    <xf numFmtId="165" fontId="2" fillId="2" borderId="9" xfId="3" applyNumberFormat="1" applyFont="1" applyFill="1" applyBorder="1" applyAlignment="1" applyProtection="1">
      <alignment vertical="center"/>
    </xf>
    <xf numFmtId="165" fontId="2" fillId="2" borderId="35" xfId="3" applyNumberFormat="1" applyFont="1" applyFill="1" applyBorder="1" applyAlignment="1" applyProtection="1">
      <alignment vertical="center"/>
    </xf>
    <xf numFmtId="165" fontId="2" fillId="0" borderId="35" xfId="5" applyNumberFormat="1" applyFont="1" applyBorder="1" applyAlignment="1">
      <alignment vertical="center"/>
    </xf>
    <xf numFmtId="3" fontId="23" fillId="0" borderId="35" xfId="0" applyNumberFormat="1" applyFont="1" applyFill="1" applyBorder="1" applyAlignment="1">
      <alignment vertical="center"/>
    </xf>
    <xf numFmtId="3" fontId="21" fillId="2" borderId="35" xfId="0" applyNumberFormat="1" applyFont="1" applyFill="1" applyBorder="1" applyAlignment="1">
      <alignment horizontal="right" vertical="center" wrapText="1"/>
    </xf>
    <xf numFmtId="0" fontId="2" fillId="2" borderId="8" xfId="2" quotePrefix="1" applyFont="1" applyFill="1" applyBorder="1" applyAlignment="1">
      <alignment horizontal="left" vertical="center" wrapText="1"/>
    </xf>
    <xf numFmtId="165" fontId="2" fillId="3" borderId="0" xfId="2" applyNumberFormat="1" applyFont="1" applyFill="1" applyAlignment="1">
      <alignment vertical="center"/>
    </xf>
    <xf numFmtId="3" fontId="2" fillId="2" borderId="0" xfId="2" quotePrefix="1" applyNumberFormat="1" applyFont="1" applyFill="1" applyBorder="1" applyAlignment="1">
      <alignment vertical="center"/>
    </xf>
    <xf numFmtId="4" fontId="2" fillId="2" borderId="0" xfId="2" applyNumberFormat="1" applyFont="1" applyFill="1" applyBorder="1" applyAlignment="1">
      <alignment vertical="center"/>
    </xf>
    <xf numFmtId="0" fontId="3" fillId="2" borderId="32" xfId="2" applyFont="1" applyFill="1" applyBorder="1" applyAlignment="1">
      <alignment horizontal="right" vertical="center"/>
    </xf>
    <xf numFmtId="0" fontId="3" fillId="2" borderId="0" xfId="2" applyFont="1" applyFill="1" applyBorder="1" applyAlignment="1">
      <alignment vertical="center" wrapText="1"/>
    </xf>
    <xf numFmtId="0" fontId="3" fillId="2" borderId="0" xfId="2" quotePrefix="1" applyFont="1" applyFill="1" applyBorder="1" applyAlignment="1">
      <alignment horizontal="left" vertical="center" wrapText="1"/>
    </xf>
    <xf numFmtId="0" fontId="3" fillId="2" borderId="32" xfId="2" quotePrefix="1" applyFont="1" applyFill="1" applyBorder="1" applyAlignment="1">
      <alignment horizontal="right" vertical="center"/>
    </xf>
    <xf numFmtId="0" fontId="2" fillId="2" borderId="34" xfId="0" applyFont="1" applyFill="1" applyBorder="1" applyAlignment="1">
      <alignment horizontal="left" vertical="center"/>
    </xf>
    <xf numFmtId="0" fontId="2" fillId="2" borderId="0" xfId="0" applyNumberFormat="1" applyFont="1" applyFill="1" applyBorder="1" applyAlignment="1">
      <alignment vertical="center" wrapText="1"/>
    </xf>
    <xf numFmtId="0" fontId="2" fillId="0" borderId="37" xfId="0" applyFont="1" applyFill="1" applyBorder="1" applyAlignment="1" applyProtection="1">
      <alignment horizontal="center" vertical="center"/>
    </xf>
    <xf numFmtId="0" fontId="2" fillId="0" borderId="9" xfId="0" applyFont="1" applyFill="1" applyBorder="1" applyAlignment="1" applyProtection="1">
      <alignment horizontal="left" vertical="center" wrapText="1"/>
    </xf>
    <xf numFmtId="0" fontId="2" fillId="0" borderId="9" xfId="0" applyFont="1" applyFill="1" applyBorder="1" applyAlignment="1" applyProtection="1">
      <alignment horizontal="center" vertical="center"/>
    </xf>
    <xf numFmtId="3" fontId="2" fillId="0" borderId="9" xfId="0" applyNumberFormat="1" applyFont="1" applyFill="1" applyBorder="1" applyAlignment="1" applyProtection="1">
      <alignment horizontal="center" vertical="center"/>
    </xf>
    <xf numFmtId="165" fontId="2" fillId="0" borderId="9" xfId="1" applyNumberFormat="1" applyFont="1" applyFill="1" applyBorder="1" applyAlignment="1">
      <alignment horizontal="right" vertical="center"/>
    </xf>
    <xf numFmtId="0" fontId="0" fillId="0" borderId="55" xfId="0" applyFill="1" applyBorder="1" applyAlignment="1">
      <alignment horizontal="center"/>
    </xf>
    <xf numFmtId="0" fontId="49" fillId="0" borderId="55" xfId="0" applyNumberFormat="1" applyFont="1" applyFill="1" applyBorder="1" applyAlignment="1" applyProtection="1"/>
    <xf numFmtId="0" fontId="0" fillId="0" borderId="55" xfId="0" applyFill="1" applyBorder="1" applyAlignment="1">
      <alignment horizontal="center" vertical="center"/>
    </xf>
    <xf numFmtId="165" fontId="0" fillId="0" borderId="55" xfId="1" applyNumberFormat="1" applyFont="1" applyFill="1" applyBorder="1" applyAlignment="1">
      <alignment horizontal="center" vertical="center"/>
    </xf>
    <xf numFmtId="165" fontId="0" fillId="0" borderId="55" xfId="0" applyNumberFormat="1" applyFill="1" applyBorder="1" applyAlignment="1">
      <alignment horizontal="center" vertical="center"/>
    </xf>
    <xf numFmtId="0" fontId="45" fillId="0" borderId="55" xfId="0" applyNumberFormat="1" applyFont="1" applyFill="1" applyBorder="1" applyAlignment="1" applyProtection="1"/>
    <xf numFmtId="0" fontId="47" fillId="0" borderId="55" xfId="0" applyNumberFormat="1" applyFont="1" applyFill="1" applyBorder="1" applyAlignment="1" applyProtection="1">
      <alignment horizontal="center"/>
    </xf>
    <xf numFmtId="0" fontId="47" fillId="0" borderId="55" xfId="0" applyNumberFormat="1" applyFont="1" applyFill="1" applyBorder="1" applyAlignment="1" applyProtection="1">
      <alignment wrapText="1"/>
    </xf>
    <xf numFmtId="0" fontId="47" fillId="0" borderId="55" xfId="0" applyNumberFormat="1" applyFont="1" applyFill="1" applyBorder="1" applyAlignment="1" applyProtection="1">
      <alignment horizontal="center" vertical="center"/>
    </xf>
    <xf numFmtId="0" fontId="51" fillId="0" borderId="55" xfId="0" applyNumberFormat="1" applyFont="1" applyFill="1" applyBorder="1" applyAlignment="1" applyProtection="1">
      <alignment wrapText="1"/>
    </xf>
    <xf numFmtId="0" fontId="47" fillId="0" borderId="55" xfId="0" applyNumberFormat="1" applyFont="1" applyFill="1" applyBorder="1" applyAlignment="1" applyProtection="1"/>
    <xf numFmtId="0" fontId="0" fillId="0" borderId="55" xfId="0" applyFill="1" applyBorder="1"/>
    <xf numFmtId="165" fontId="0" fillId="0" borderId="55" xfId="1" applyNumberFormat="1" applyFont="1" applyFill="1" applyBorder="1" applyAlignment="1">
      <alignment horizontal="center"/>
    </xf>
    <xf numFmtId="165" fontId="0" fillId="0" borderId="55" xfId="0" applyNumberFormat="1" applyFill="1" applyBorder="1" applyAlignment="1">
      <alignment horizontal="center"/>
    </xf>
    <xf numFmtId="43" fontId="3" fillId="0" borderId="31" xfId="5" applyFont="1" applyFill="1" applyBorder="1" applyAlignment="1">
      <alignment horizontal="right" vertical="center"/>
    </xf>
    <xf numFmtId="165" fontId="14" fillId="0" borderId="55" xfId="5" applyNumberFormat="1" applyFont="1" applyFill="1" applyBorder="1" applyAlignment="1">
      <alignment horizontal="right" vertical="center"/>
    </xf>
    <xf numFmtId="165" fontId="27" fillId="0" borderId="55" xfId="0" applyNumberFormat="1" applyFont="1" applyFill="1" applyBorder="1" applyAlignment="1">
      <alignment horizontal="center"/>
    </xf>
    <xf numFmtId="37" fontId="27" fillId="0" borderId="55" xfId="0" applyNumberFormat="1" applyFont="1" applyFill="1" applyBorder="1" applyAlignment="1">
      <alignment horizontal="right"/>
    </xf>
    <xf numFmtId="43" fontId="2" fillId="2" borderId="0" xfId="2" applyNumberFormat="1" applyFill="1"/>
    <xf numFmtId="43" fontId="2" fillId="3" borderId="0" xfId="2" applyNumberFormat="1" applyFont="1" applyFill="1" applyAlignment="1">
      <alignment vertical="center"/>
    </xf>
    <xf numFmtId="3" fontId="23" fillId="0" borderId="32" xfId="0" applyNumberFormat="1" applyFont="1" applyFill="1" applyBorder="1" applyAlignment="1">
      <alignment vertical="center"/>
    </xf>
    <xf numFmtId="0" fontId="3" fillId="3" borderId="0" xfId="2" applyFont="1" applyFill="1" applyBorder="1" applyAlignment="1">
      <alignment horizontal="center" vertical="center"/>
    </xf>
    <xf numFmtId="0" fontId="3" fillId="3" borderId="0" xfId="2" applyFont="1" applyFill="1" applyBorder="1" applyAlignment="1">
      <alignment horizontal="left" vertical="center"/>
    </xf>
    <xf numFmtId="0" fontId="3" fillId="2" borderId="0" xfId="0" quotePrefix="1" applyFont="1" applyFill="1" applyAlignment="1" applyProtection="1">
      <alignment horizontal="left" vertical="center"/>
    </xf>
    <xf numFmtId="0" fontId="3" fillId="0" borderId="35" xfId="0" applyFont="1" applyFill="1" applyBorder="1" applyAlignment="1">
      <alignment horizontal="left" vertical="center" wrapText="1"/>
    </xf>
    <xf numFmtId="165" fontId="2" fillId="3" borderId="69" xfId="23" applyNumberFormat="1" applyFont="1" applyFill="1" applyBorder="1" applyAlignment="1">
      <alignment horizontal="right" vertical="center"/>
    </xf>
    <xf numFmtId="165" fontId="3" fillId="2" borderId="37" xfId="84" applyNumberFormat="1" applyFont="1" applyFill="1" applyBorder="1" applyAlignment="1">
      <alignment horizontal="centerContinuous" vertical="center"/>
    </xf>
    <xf numFmtId="165" fontId="2" fillId="2" borderId="37" xfId="84" applyNumberFormat="1" applyFont="1" applyFill="1" applyBorder="1" applyAlignment="1">
      <alignment vertical="center"/>
    </xf>
    <xf numFmtId="4" fontId="2" fillId="2" borderId="50" xfId="0" applyNumberFormat="1" applyFont="1" applyFill="1" applyBorder="1" applyAlignment="1">
      <alignment horizontal="center" vertical="center"/>
    </xf>
    <xf numFmtId="165" fontId="2" fillId="2" borderId="29" xfId="22" applyNumberFormat="1" applyFont="1" applyFill="1" applyBorder="1" applyAlignment="1">
      <alignment horizontal="right" vertical="center"/>
    </xf>
    <xf numFmtId="4" fontId="2" fillId="2" borderId="37" xfId="0" applyNumberFormat="1" applyFont="1" applyFill="1" applyBorder="1" applyAlignment="1">
      <alignment horizontal="center" vertical="center"/>
    </xf>
    <xf numFmtId="0" fontId="10" fillId="2" borderId="37" xfId="0" quotePrefix="1" applyFont="1" applyFill="1" applyBorder="1" applyAlignment="1">
      <alignment horizontal="left" vertical="center" wrapText="1"/>
    </xf>
    <xf numFmtId="0" fontId="2" fillId="2" borderId="37" xfId="0" quotePrefix="1" applyFont="1" applyFill="1" applyBorder="1" applyAlignment="1">
      <alignment horizontal="left" vertical="center"/>
    </xf>
    <xf numFmtId="0" fontId="47" fillId="2" borderId="37" xfId="0" applyFont="1" applyFill="1" applyBorder="1" applyAlignment="1">
      <alignment horizontal="center" vertical="center"/>
    </xf>
    <xf numFmtId="0" fontId="6" fillId="2" borderId="34" xfId="0" applyFont="1" applyFill="1" applyBorder="1" applyAlignment="1">
      <alignment horizontal="left" vertical="center"/>
    </xf>
    <xf numFmtId="4" fontId="47" fillId="2" borderId="37" xfId="0" applyNumberFormat="1" applyFont="1" applyFill="1" applyBorder="1" applyAlignment="1">
      <alignment horizontal="center" vertical="center"/>
    </xf>
    <xf numFmtId="165" fontId="2" fillId="2" borderId="37" xfId="22" applyNumberFormat="1" applyFont="1" applyFill="1" applyBorder="1" applyAlignment="1">
      <alignment horizontal="center" vertical="center"/>
    </xf>
    <xf numFmtId="0" fontId="10" fillId="2" borderId="34" xfId="0" applyFont="1" applyFill="1" applyBorder="1" applyAlignment="1">
      <alignment horizontal="left" vertical="center" wrapText="1"/>
    </xf>
    <xf numFmtId="165" fontId="2" fillId="2" borderId="0" xfId="22" applyNumberFormat="1" applyFont="1" applyFill="1" applyBorder="1" applyAlignment="1">
      <alignment vertical="top"/>
    </xf>
    <xf numFmtId="0" fontId="2" fillId="2" borderId="34" xfId="0" applyFont="1" applyFill="1" applyBorder="1" applyAlignment="1">
      <alignment horizontal="center" vertical="center"/>
    </xf>
    <xf numFmtId="0" fontId="3" fillId="2" borderId="46" xfId="0" applyFont="1" applyFill="1" applyBorder="1" applyAlignment="1" applyProtection="1">
      <alignment horizontal="center" vertical="center"/>
    </xf>
    <xf numFmtId="0" fontId="3" fillId="2" borderId="47" xfId="0" applyFont="1" applyFill="1" applyBorder="1" applyAlignment="1" applyProtection="1">
      <alignment horizontal="left" vertical="center" wrapText="1"/>
    </xf>
    <xf numFmtId="0" fontId="3" fillId="2" borderId="47" xfId="0" applyFont="1" applyFill="1" applyBorder="1" applyAlignment="1" applyProtection="1">
      <alignment horizontal="center" vertical="center"/>
    </xf>
    <xf numFmtId="170" fontId="3" fillId="2" borderId="47" xfId="0" applyNumberFormat="1" applyFont="1" applyFill="1" applyBorder="1" applyAlignment="1" applyProtection="1">
      <alignment horizontal="center" vertical="center"/>
    </xf>
    <xf numFmtId="165" fontId="3" fillId="2" borderId="47" xfId="22" applyNumberFormat="1" applyFont="1" applyFill="1" applyBorder="1" applyAlignment="1">
      <alignment horizontal="right" vertical="center"/>
    </xf>
    <xf numFmtId="165" fontId="3" fillId="2" borderId="48" xfId="22" applyNumberFormat="1" applyFont="1" applyFill="1" applyBorder="1" applyAlignment="1">
      <alignment horizontal="right" vertical="center"/>
    </xf>
    <xf numFmtId="0" fontId="6" fillId="2" borderId="37" xfId="0" quotePrefix="1" applyFont="1" applyFill="1" applyBorder="1" applyAlignment="1">
      <alignment horizontal="left" vertical="center"/>
    </xf>
    <xf numFmtId="0" fontId="10" fillId="2" borderId="37" xfId="0" applyFont="1" applyFill="1" applyBorder="1" applyAlignment="1">
      <alignment vertical="center"/>
    </xf>
    <xf numFmtId="0" fontId="47" fillId="2" borderId="9" xfId="0" applyFont="1" applyFill="1" applyBorder="1" applyAlignment="1">
      <alignment vertical="top" wrapText="1"/>
    </xf>
    <xf numFmtId="0" fontId="2" fillId="2" borderId="37" xfId="2" quotePrefix="1" applyFont="1" applyFill="1" applyBorder="1" applyAlignment="1">
      <alignment horizontal="center" vertical="center"/>
    </xf>
    <xf numFmtId="0" fontId="6" fillId="2" borderId="29" xfId="0" applyFont="1" applyFill="1" applyBorder="1" applyAlignment="1">
      <alignment vertical="center"/>
    </xf>
    <xf numFmtId="2" fontId="2" fillId="2" borderId="34" xfId="0" applyNumberFormat="1" applyFont="1" applyFill="1" applyBorder="1" applyAlignment="1">
      <alignment horizontal="center" vertical="center"/>
    </xf>
    <xf numFmtId="165" fontId="2" fillId="2" borderId="9" xfId="23" applyNumberFormat="1" applyFont="1" applyFill="1" applyBorder="1" applyAlignment="1">
      <alignment horizontal="center" vertical="center"/>
    </xf>
    <xf numFmtId="165" fontId="2" fillId="2" borderId="37" xfId="23" applyNumberFormat="1" applyFont="1" applyFill="1" applyBorder="1" applyAlignment="1">
      <alignment horizontal="right" vertical="center"/>
    </xf>
    <xf numFmtId="0" fontId="2" fillId="2" borderId="35" xfId="0" applyFont="1" applyFill="1" applyBorder="1" applyAlignment="1">
      <alignment horizontal="left" vertical="center" wrapText="1"/>
    </xf>
    <xf numFmtId="0" fontId="2" fillId="2" borderId="29" xfId="0" applyFont="1" applyFill="1" applyBorder="1" applyAlignment="1">
      <alignment horizontal="center" vertical="center"/>
    </xf>
    <xf numFmtId="2" fontId="2" fillId="2" borderId="5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5" fontId="2" fillId="2" borderId="35" xfId="23" applyNumberFormat="1" applyFont="1" applyFill="1" applyBorder="1" applyAlignment="1">
      <alignment horizontal="center" vertical="center"/>
    </xf>
    <xf numFmtId="0" fontId="2" fillId="2" borderId="29" xfId="0" applyFont="1" applyFill="1" applyBorder="1" applyAlignment="1">
      <alignment vertical="center"/>
    </xf>
    <xf numFmtId="4" fontId="2" fillId="2" borderId="34" xfId="0" applyNumberFormat="1" applyFont="1" applyFill="1" applyBorder="1" applyAlignment="1">
      <alignment horizontal="center" vertical="center"/>
    </xf>
    <xf numFmtId="165" fontId="2" fillId="2" borderId="0" xfId="22" applyNumberFormat="1" applyFont="1" applyFill="1" applyBorder="1" applyAlignment="1">
      <alignment horizontal="right" vertical="center"/>
    </xf>
    <xf numFmtId="3" fontId="2" fillId="0" borderId="0" xfId="0" applyNumberFormat="1" applyFont="1" applyAlignment="1">
      <alignment horizontal="center" vertical="center"/>
    </xf>
    <xf numFmtId="0" fontId="2" fillId="3" borderId="50" xfId="0" applyFont="1" applyFill="1" applyBorder="1" applyAlignment="1">
      <alignment horizontal="center" vertical="top"/>
    </xf>
    <xf numFmtId="0" fontId="10" fillId="2" borderId="29" xfId="0" applyFont="1" applyFill="1" applyBorder="1" applyAlignment="1">
      <alignment horizontal="left" vertical="center" wrapText="1"/>
    </xf>
    <xf numFmtId="170" fontId="2" fillId="2" borderId="50" xfId="0" applyNumberFormat="1" applyFont="1" applyFill="1" applyBorder="1" applyAlignment="1">
      <alignment horizontal="center" vertical="center"/>
    </xf>
    <xf numFmtId="165" fontId="2" fillId="3" borderId="29" xfId="23" applyNumberFormat="1" applyFont="1" applyFill="1" applyBorder="1" applyAlignment="1">
      <alignment horizontal="right" vertical="center"/>
    </xf>
    <xf numFmtId="165" fontId="2" fillId="2" borderId="0" xfId="23" applyNumberFormat="1" applyFont="1" applyFill="1" applyBorder="1" applyAlignment="1">
      <alignment horizontal="center" vertical="center"/>
    </xf>
    <xf numFmtId="0" fontId="4" fillId="2" borderId="29" xfId="0" applyFont="1" applyFill="1" applyBorder="1" applyAlignment="1">
      <alignment vertical="center"/>
    </xf>
    <xf numFmtId="165" fontId="2" fillId="2" borderId="29" xfId="23" applyNumberFormat="1" applyFont="1" applyFill="1" applyBorder="1" applyAlignment="1">
      <alignment horizontal="right" vertical="center"/>
    </xf>
    <xf numFmtId="0" fontId="2" fillId="2" borderId="37" xfId="0" applyFont="1" applyFill="1" applyBorder="1" applyAlignment="1">
      <alignment horizontal="center" vertical="top"/>
    </xf>
    <xf numFmtId="165" fontId="2" fillId="2" borderId="35" xfId="23" applyNumberFormat="1" applyFont="1" applyFill="1" applyBorder="1" applyAlignment="1">
      <alignment horizontal="right" vertical="center"/>
    </xf>
    <xf numFmtId="0" fontId="4" fillId="2" borderId="35" xfId="0" applyFont="1" applyFill="1" applyBorder="1" applyAlignment="1">
      <alignment vertical="center"/>
    </xf>
    <xf numFmtId="3" fontId="2" fillId="2" borderId="0" xfId="0" applyNumberFormat="1" applyFont="1" applyFill="1" applyAlignment="1">
      <alignment horizontal="center"/>
    </xf>
    <xf numFmtId="165" fontId="3" fillId="2" borderId="49" xfId="18" applyNumberFormat="1" applyFont="1" applyFill="1" applyBorder="1" applyAlignment="1">
      <alignment horizontal="center" vertical="center"/>
    </xf>
    <xf numFmtId="0" fontId="47" fillId="0" borderId="0" xfId="0" applyFont="1"/>
    <xf numFmtId="165" fontId="2" fillId="3" borderId="69" xfId="25" applyNumberFormat="1" applyFont="1" applyFill="1" applyBorder="1" applyAlignment="1">
      <alignment horizontal="right" vertical="center"/>
    </xf>
    <xf numFmtId="0" fontId="2" fillId="2" borderId="37" xfId="0" applyFont="1" applyFill="1" applyBorder="1" applyAlignment="1">
      <alignment horizontal="center"/>
    </xf>
    <xf numFmtId="0" fontId="4" fillId="2" borderId="37" xfId="0" applyFont="1" applyFill="1" applyBorder="1" applyAlignment="1">
      <alignment vertical="top"/>
    </xf>
    <xf numFmtId="4" fontId="2" fillId="2" borderId="37" xfId="0" applyNumberFormat="1" applyFont="1" applyFill="1" applyBorder="1" applyAlignment="1">
      <alignment horizontal="center" vertical="top"/>
    </xf>
    <xf numFmtId="165" fontId="2" fillId="2" borderId="37" xfId="22" applyNumberFormat="1" applyFont="1" applyFill="1" applyBorder="1" applyAlignment="1">
      <alignment horizontal="right" vertical="top"/>
    </xf>
    <xf numFmtId="0" fontId="2" fillId="2" borderId="35" xfId="0" applyFont="1" applyFill="1" applyBorder="1" applyAlignment="1">
      <alignment horizontal="center" vertical="top"/>
    </xf>
    <xf numFmtId="0" fontId="6" fillId="2" borderId="29" xfId="0" applyFont="1" applyFill="1" applyBorder="1" applyAlignment="1">
      <alignment vertical="top"/>
    </xf>
    <xf numFmtId="165" fontId="2" fillId="2" borderId="35" xfId="22" applyNumberFormat="1" applyFont="1" applyFill="1" applyBorder="1" applyAlignment="1">
      <alignment horizontal="right" vertical="center"/>
    </xf>
    <xf numFmtId="0" fontId="10" fillId="2" borderId="29" xfId="0" quotePrefix="1" applyFont="1" applyFill="1" applyBorder="1" applyAlignment="1">
      <alignment horizontal="left" vertical="top" wrapText="1"/>
    </xf>
    <xf numFmtId="0" fontId="2" fillId="2" borderId="29" xfId="0" applyFont="1" applyFill="1" applyBorder="1" applyAlignment="1">
      <alignment vertical="top"/>
    </xf>
    <xf numFmtId="0" fontId="2" fillId="2" borderId="29" xfId="0" applyFont="1" applyFill="1" applyBorder="1" applyAlignment="1">
      <alignment horizontal="left" vertical="top" wrapText="1"/>
    </xf>
    <xf numFmtId="0" fontId="4" fillId="2" borderId="37" xfId="0" applyFont="1" applyFill="1" applyBorder="1" applyAlignment="1">
      <alignment horizontal="left" vertical="top" wrapText="1"/>
    </xf>
    <xf numFmtId="0" fontId="2" fillId="2" borderId="37" xfId="0" applyFont="1" applyFill="1" applyBorder="1" applyAlignment="1">
      <alignment horizontal="left" vertical="top" wrapText="1"/>
    </xf>
    <xf numFmtId="0" fontId="6" fillId="2" borderId="37" xfId="0" applyFont="1" applyFill="1" applyBorder="1" applyAlignment="1">
      <alignment horizontal="left" vertical="top" wrapText="1"/>
    </xf>
    <xf numFmtId="0" fontId="6" fillId="2" borderId="29" xfId="0" applyFont="1" applyFill="1" applyBorder="1" applyAlignment="1">
      <alignment horizontal="left" vertical="top" wrapText="1"/>
    </xf>
    <xf numFmtId="0" fontId="10" fillId="2" borderId="29" xfId="0" applyFont="1" applyFill="1" applyBorder="1" applyAlignment="1">
      <alignment horizontal="left" vertical="top" wrapText="1"/>
    </xf>
    <xf numFmtId="0" fontId="2" fillId="2" borderId="35" xfId="0" quotePrefix="1" applyFont="1" applyFill="1" applyBorder="1" applyAlignment="1">
      <alignment horizontal="center" vertical="center"/>
    </xf>
    <xf numFmtId="0" fontId="2" fillId="2" borderId="29"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10" fillId="2" borderId="29" xfId="0" quotePrefix="1" applyFont="1" applyFill="1" applyBorder="1" applyAlignment="1">
      <alignment horizontal="left" vertical="center" wrapText="1"/>
    </xf>
    <xf numFmtId="165" fontId="2" fillId="2" borderId="35" xfId="22" applyNumberFormat="1" applyFont="1" applyFill="1" applyBorder="1" applyAlignment="1">
      <alignment horizontal="right" vertical="top"/>
    </xf>
    <xf numFmtId="169" fontId="2" fillId="2" borderId="37" xfId="0" applyNumberFormat="1" applyFont="1" applyFill="1" applyBorder="1" applyAlignment="1" applyProtection="1">
      <alignment horizontal="center" vertical="center"/>
    </xf>
    <xf numFmtId="0" fontId="3" fillId="2" borderId="46" xfId="0" applyFont="1" applyFill="1" applyBorder="1" applyAlignment="1">
      <alignment horizontal="center"/>
    </xf>
    <xf numFmtId="0" fontId="3" fillId="2" borderId="47" xfId="0" applyFont="1" applyFill="1" applyBorder="1" applyAlignment="1">
      <alignment horizontal="left" vertical="top" wrapText="1"/>
    </xf>
    <xf numFmtId="0" fontId="3" fillId="2" borderId="47" xfId="0" applyFont="1" applyFill="1" applyBorder="1" applyAlignment="1">
      <alignment horizontal="center" vertical="top"/>
    </xf>
    <xf numFmtId="1" fontId="3" fillId="2" borderId="47" xfId="0" applyNumberFormat="1" applyFont="1" applyFill="1" applyBorder="1" applyAlignment="1">
      <alignment horizontal="center" vertical="top"/>
    </xf>
    <xf numFmtId="165" fontId="3" fillId="2" borderId="36" xfId="22" applyNumberFormat="1" applyFont="1" applyFill="1" applyBorder="1" applyAlignment="1">
      <alignment horizontal="right" vertical="top"/>
    </xf>
    <xf numFmtId="165" fontId="3" fillId="2" borderId="48" xfId="22" applyNumberFormat="1" applyFont="1" applyFill="1" applyBorder="1" applyAlignment="1">
      <alignment horizontal="right" vertical="top"/>
    </xf>
    <xf numFmtId="0" fontId="2" fillId="2" borderId="37" xfId="0" applyFont="1" applyFill="1" applyBorder="1" applyAlignment="1">
      <alignment vertical="top"/>
    </xf>
    <xf numFmtId="0" fontId="10" fillId="2" borderId="37" xfId="0" applyFont="1" applyFill="1" applyBorder="1" applyAlignment="1">
      <alignment horizontal="left" vertical="top" wrapText="1"/>
    </xf>
    <xf numFmtId="0" fontId="2" fillId="2" borderId="50" xfId="0" quotePrefix="1" applyFont="1" applyFill="1" applyBorder="1" applyAlignment="1">
      <alignment horizontal="center" vertical="top"/>
    </xf>
    <xf numFmtId="4" fontId="2" fillId="2" borderId="35"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165" fontId="2" fillId="2" borderId="51" xfId="25" applyNumberFormat="1" applyFont="1" applyFill="1" applyBorder="1" applyAlignment="1">
      <alignment horizontal="right" vertical="center"/>
    </xf>
    <xf numFmtId="0" fontId="2" fillId="2" borderId="50" xfId="2" applyFont="1" applyFill="1" applyBorder="1" applyAlignment="1">
      <alignment horizontal="center" vertical="center"/>
    </xf>
    <xf numFmtId="174" fontId="2" fillId="2" borderId="35" xfId="9" applyNumberFormat="1" applyFont="1" applyFill="1" applyBorder="1" applyAlignment="1">
      <alignment horizontal="right" vertical="center"/>
    </xf>
    <xf numFmtId="173" fontId="2" fillId="2" borderId="51" xfId="5" applyNumberFormat="1" applyFont="1" applyFill="1" applyBorder="1" applyAlignment="1">
      <alignment horizontal="right" vertical="center"/>
    </xf>
    <xf numFmtId="0" fontId="6" fillId="2" borderId="29" xfId="2" applyFont="1" applyFill="1" applyBorder="1" applyAlignment="1">
      <alignment horizontal="left" vertical="center" wrapText="1"/>
    </xf>
    <xf numFmtId="0" fontId="6" fillId="2" borderId="29" xfId="2" applyFont="1" applyFill="1" applyBorder="1" applyAlignment="1">
      <alignment vertical="center"/>
    </xf>
    <xf numFmtId="174" fontId="2" fillId="2" borderId="35" xfId="9" applyNumberFormat="1" applyFont="1" applyFill="1" applyBorder="1" applyAlignment="1">
      <alignment horizontal="center" vertical="center"/>
    </xf>
    <xf numFmtId="171" fontId="2" fillId="2" borderId="51" xfId="5" applyNumberFormat="1" applyFont="1" applyFill="1" applyBorder="1" applyAlignment="1">
      <alignment horizontal="right" vertical="center"/>
    </xf>
    <xf numFmtId="0" fontId="2" fillId="2" borderId="50" xfId="2" quotePrefix="1" applyFont="1" applyFill="1" applyBorder="1" applyAlignment="1">
      <alignment horizontal="center" vertical="center"/>
    </xf>
    <xf numFmtId="0" fontId="3" fillId="2" borderId="37" xfId="0" applyFont="1" applyFill="1" applyBorder="1" applyAlignment="1">
      <alignment horizontal="left" vertical="top" wrapText="1"/>
    </xf>
    <xf numFmtId="170" fontId="2" fillId="2" borderId="37" xfId="0" applyNumberFormat="1" applyFont="1" applyFill="1" applyBorder="1" applyAlignment="1">
      <alignment horizontal="center" vertical="top"/>
    </xf>
    <xf numFmtId="2" fontId="2" fillId="2" borderId="37" xfId="0" applyNumberFormat="1" applyFont="1" applyFill="1" applyBorder="1" applyAlignment="1">
      <alignment horizontal="center" vertical="top"/>
    </xf>
    <xf numFmtId="165" fontId="2" fillId="2" borderId="37" xfId="19" applyNumberFormat="1" applyFont="1" applyFill="1" applyBorder="1" applyAlignment="1">
      <alignment horizontal="right" vertical="center"/>
    </xf>
    <xf numFmtId="171" fontId="2" fillId="2" borderId="37" xfId="19" applyNumberFormat="1" applyFont="1" applyFill="1" applyBorder="1" applyAlignment="1">
      <alignment horizontal="right" vertical="center"/>
    </xf>
    <xf numFmtId="3" fontId="3" fillId="2" borderId="72" xfId="2" applyNumberFormat="1" applyFont="1" applyFill="1" applyBorder="1" applyAlignment="1">
      <alignment horizontal="center" vertical="center"/>
    </xf>
    <xf numFmtId="3" fontId="3" fillId="2" borderId="57" xfId="2" applyNumberFormat="1" applyFont="1" applyFill="1" applyBorder="1" applyAlignment="1">
      <alignment vertical="center"/>
    </xf>
    <xf numFmtId="3" fontId="3" fillId="2" borderId="57" xfId="2" applyNumberFormat="1" applyFont="1" applyFill="1" applyBorder="1" applyAlignment="1">
      <alignment horizontal="center" vertical="center"/>
    </xf>
    <xf numFmtId="2" fontId="3" fillId="2" borderId="57" xfId="2" applyNumberFormat="1" applyFont="1" applyFill="1" applyBorder="1" applyAlignment="1">
      <alignment horizontal="center" vertical="center"/>
    </xf>
    <xf numFmtId="165" fontId="3" fillId="2" borderId="61" xfId="5" applyNumberFormat="1" applyFont="1" applyFill="1" applyBorder="1" applyAlignment="1">
      <alignment horizontal="right" vertical="center"/>
    </xf>
    <xf numFmtId="171" fontId="3" fillId="2" borderId="73" xfId="5" applyNumberFormat="1" applyFont="1" applyFill="1" applyBorder="1" applyAlignment="1">
      <alignment horizontal="right" vertical="center"/>
    </xf>
    <xf numFmtId="0" fontId="6" fillId="2" borderId="37" xfId="0" applyFont="1" applyFill="1" applyBorder="1" applyAlignment="1">
      <alignment vertical="top"/>
    </xf>
    <xf numFmtId="1" fontId="2" fillId="2" borderId="37" xfId="0" applyNumberFormat="1" applyFont="1" applyFill="1" applyBorder="1" applyAlignment="1">
      <alignment horizontal="center" vertical="top"/>
    </xf>
    <xf numFmtId="165" fontId="2" fillId="2" borderId="34" xfId="22" applyNumberFormat="1" applyFont="1" applyFill="1" applyBorder="1" applyAlignment="1">
      <alignment horizontal="right"/>
    </xf>
    <xf numFmtId="0" fontId="47" fillId="2" borderId="37" xfId="0" applyFont="1" applyFill="1" applyBorder="1" applyAlignment="1">
      <alignment horizontal="center"/>
    </xf>
    <xf numFmtId="0" fontId="47" fillId="2" borderId="37" xfId="0" applyFont="1" applyFill="1" applyBorder="1" applyAlignment="1">
      <alignment horizontal="center" vertical="top"/>
    </xf>
    <xf numFmtId="2" fontId="47" fillId="2" borderId="37" xfId="0" applyNumberFormat="1" applyFont="1" applyFill="1" applyBorder="1" applyAlignment="1">
      <alignment horizontal="center" vertical="top"/>
    </xf>
    <xf numFmtId="0" fontId="2" fillId="2" borderId="37" xfId="0" quotePrefix="1" applyFont="1" applyFill="1" applyBorder="1" applyAlignment="1">
      <alignment horizontal="left" vertical="top"/>
    </xf>
    <xf numFmtId="168" fontId="2" fillId="2" borderId="37" xfId="0" applyNumberFormat="1" applyFont="1" applyFill="1" applyBorder="1" applyAlignment="1">
      <alignment horizontal="center" vertical="top"/>
    </xf>
    <xf numFmtId="165" fontId="2" fillId="2" borderId="0" xfId="22" applyNumberFormat="1" applyFont="1" applyFill="1" applyAlignment="1">
      <alignment vertical="center"/>
    </xf>
    <xf numFmtId="170" fontId="47" fillId="2" borderId="37" xfId="0" applyNumberFormat="1" applyFont="1" applyFill="1" applyBorder="1" applyAlignment="1">
      <alignment horizontal="center" vertical="top"/>
    </xf>
    <xf numFmtId="0" fontId="10" fillId="2" borderId="37" xfId="0" applyFont="1" applyFill="1" applyBorder="1" applyAlignment="1">
      <alignment vertical="top"/>
    </xf>
    <xf numFmtId="165" fontId="5" fillId="2" borderId="37" xfId="22" applyNumberFormat="1" applyFont="1" applyFill="1" applyBorder="1" applyAlignment="1">
      <alignment horizontal="right" vertical="top"/>
    </xf>
    <xf numFmtId="3" fontId="2" fillId="2" borderId="37" xfId="0" applyNumberFormat="1" applyFont="1" applyFill="1" applyBorder="1" applyAlignment="1">
      <alignment horizontal="center" vertical="top"/>
    </xf>
    <xf numFmtId="0" fontId="2" fillId="2" borderId="37" xfId="0" quotePrefix="1" applyFont="1" applyFill="1" applyBorder="1" applyAlignment="1">
      <alignment horizontal="center"/>
    </xf>
    <xf numFmtId="0" fontId="2" fillId="2" borderId="37" xfId="2" applyFont="1" applyFill="1" applyBorder="1" applyAlignment="1">
      <alignment horizontal="left" vertical="center"/>
    </xf>
    <xf numFmtId="0" fontId="2" fillId="2" borderId="37" xfId="0" applyNumberFormat="1" applyFont="1" applyFill="1" applyBorder="1" applyAlignment="1">
      <alignment horizontal="left" vertical="center"/>
    </xf>
    <xf numFmtId="166" fontId="2" fillId="2" borderId="37" xfId="12" applyNumberFormat="1" applyFont="1" applyFill="1" applyBorder="1" applyAlignment="1">
      <alignment horizontal="right" vertical="center"/>
    </xf>
    <xf numFmtId="0" fontId="2" fillId="2" borderId="37" xfId="0" quotePrefix="1" applyNumberFormat="1" applyFont="1" applyFill="1" applyBorder="1" applyAlignment="1">
      <alignment horizontal="left" vertical="center"/>
    </xf>
    <xf numFmtId="3" fontId="2" fillId="2" borderId="37" xfId="0" applyNumberFormat="1" applyFont="1" applyFill="1" applyBorder="1" applyAlignment="1">
      <alignment horizontal="right" vertical="center"/>
    </xf>
    <xf numFmtId="0" fontId="2" fillId="2" borderId="37" xfId="0" quotePrefix="1" applyNumberFormat="1" applyFont="1" applyFill="1" applyBorder="1" applyAlignment="1">
      <alignment horizontal="center" vertical="center"/>
    </xf>
    <xf numFmtId="165" fontId="2" fillId="2" borderId="37" xfId="22" applyNumberFormat="1" applyFont="1" applyFill="1" applyBorder="1" applyAlignment="1">
      <alignment vertical="center"/>
    </xf>
    <xf numFmtId="0" fontId="2" fillId="2" borderId="37" xfId="0" applyNumberFormat="1" applyFont="1" applyFill="1" applyBorder="1" applyAlignment="1">
      <alignment horizontal="center" vertical="center"/>
    </xf>
    <xf numFmtId="0" fontId="2" fillId="2" borderId="37" xfId="0" applyFont="1" applyFill="1" applyBorder="1" applyAlignment="1" applyProtection="1">
      <alignment horizontal="center" vertical="center"/>
    </xf>
    <xf numFmtId="3" fontId="2" fillId="2" borderId="37" xfId="0" applyNumberFormat="1" applyFont="1" applyFill="1" applyBorder="1" applyAlignment="1" applyProtection="1">
      <alignment horizontal="center" vertical="center"/>
    </xf>
    <xf numFmtId="0" fontId="6" fillId="2" borderId="37" xfId="2" applyFont="1" applyFill="1" applyBorder="1" applyAlignment="1">
      <alignment vertical="center" wrapText="1"/>
    </xf>
    <xf numFmtId="165" fontId="2" fillId="2" borderId="37" xfId="24" applyNumberFormat="1" applyFont="1" applyFill="1" applyBorder="1" applyAlignment="1">
      <alignment horizontal="right" vertical="center"/>
    </xf>
    <xf numFmtId="0" fontId="10" fillId="2" borderId="37" xfId="2" applyFont="1" applyFill="1" applyBorder="1" applyAlignment="1">
      <alignment vertical="center" wrapText="1"/>
    </xf>
    <xf numFmtId="0" fontId="2" fillId="2" borderId="37" xfId="40" applyNumberFormat="1" applyFont="1" applyFill="1" applyBorder="1" applyAlignment="1">
      <alignment horizontal="center" vertical="center"/>
    </xf>
    <xf numFmtId="0" fontId="2" fillId="2" borderId="37" xfId="0" applyFont="1" applyFill="1" applyBorder="1" applyAlignment="1">
      <alignment horizontal="left" vertical="top"/>
    </xf>
    <xf numFmtId="3" fontId="2" fillId="2" borderId="37" xfId="0" applyNumberFormat="1" applyFont="1" applyFill="1" applyBorder="1" applyAlignment="1">
      <alignment horizontal="right" vertical="top"/>
    </xf>
    <xf numFmtId="165" fontId="2" fillId="2" borderId="50" xfId="22" applyNumberFormat="1" applyFont="1" applyFill="1" applyBorder="1" applyAlignment="1">
      <alignment horizontal="right" vertical="top"/>
    </xf>
    <xf numFmtId="0" fontId="6" fillId="2" borderId="37" xfId="2" quotePrefix="1" applyFont="1" applyFill="1" applyBorder="1" applyAlignment="1">
      <alignment horizontal="left" vertical="center"/>
    </xf>
    <xf numFmtId="165" fontId="2" fillId="2" borderId="50" xfId="22" applyNumberFormat="1" applyFont="1" applyFill="1" applyBorder="1" applyAlignment="1">
      <alignment horizontal="right" vertical="center"/>
    </xf>
    <xf numFmtId="0" fontId="10" fillId="2" borderId="37" xfId="0" quotePrefix="1" applyFont="1" applyFill="1" applyBorder="1" applyAlignment="1">
      <alignment horizontal="left" vertical="top" wrapText="1"/>
    </xf>
    <xf numFmtId="3" fontId="47" fillId="2" borderId="37" xfId="0" applyNumberFormat="1" applyFont="1" applyFill="1" applyBorder="1" applyAlignment="1">
      <alignment horizontal="center" vertical="top"/>
    </xf>
    <xf numFmtId="165" fontId="3" fillId="2" borderId="38" xfId="22" applyNumberFormat="1" applyFont="1" applyFill="1" applyBorder="1" applyAlignment="1">
      <alignment horizontal="right" vertical="top"/>
    </xf>
    <xf numFmtId="43" fontId="2" fillId="2" borderId="37" xfId="5" applyFont="1" applyFill="1" applyBorder="1" applyAlignment="1">
      <alignment horizontal="center" vertical="center"/>
    </xf>
    <xf numFmtId="165" fontId="2" fillId="2" borderId="37" xfId="5" applyNumberFormat="1" applyFont="1" applyFill="1" applyBorder="1" applyAlignment="1">
      <alignment vertical="center"/>
    </xf>
    <xf numFmtId="173" fontId="2" fillId="2" borderId="37" xfId="5" applyNumberFormat="1" applyFont="1" applyFill="1" applyBorder="1" applyAlignment="1">
      <alignment vertical="center"/>
    </xf>
    <xf numFmtId="0" fontId="47" fillId="2" borderId="50" xfId="0" applyFont="1" applyFill="1" applyBorder="1" applyAlignment="1">
      <alignment horizontal="center" vertical="top"/>
    </xf>
    <xf numFmtId="0" fontId="47" fillId="2" borderId="35" xfId="0" applyFont="1" applyFill="1" applyBorder="1" applyAlignment="1">
      <alignment horizontal="center" vertical="center"/>
    </xf>
    <xf numFmtId="3" fontId="47" fillId="2" borderId="35" xfId="0" applyNumberFormat="1" applyFont="1" applyFill="1" applyBorder="1" applyAlignment="1">
      <alignment horizontal="center" vertical="center"/>
    </xf>
    <xf numFmtId="165" fontId="2" fillId="2" borderId="35" xfId="25" applyNumberFormat="1" applyFont="1" applyFill="1" applyBorder="1" applyAlignment="1">
      <alignment horizontal="right" vertical="center"/>
    </xf>
    <xf numFmtId="0" fontId="47" fillId="2" borderId="35" xfId="0" applyFont="1" applyFill="1" applyBorder="1" applyAlignment="1">
      <alignment vertical="center"/>
    </xf>
    <xf numFmtId="0" fontId="2" fillId="2" borderId="50" xfId="0" applyFont="1" applyFill="1" applyBorder="1" applyAlignment="1">
      <alignment horizontal="left" vertical="top"/>
    </xf>
    <xf numFmtId="2" fontId="2" fillId="2" borderId="35" xfId="0" applyNumberFormat="1" applyFont="1" applyFill="1" applyBorder="1" applyAlignment="1">
      <alignment horizontal="right" vertical="center"/>
    </xf>
    <xf numFmtId="0" fontId="56" fillId="2" borderId="0" xfId="0" applyFont="1" applyFill="1"/>
    <xf numFmtId="0" fontId="2" fillId="2" borderId="50" xfId="2" applyFont="1" applyFill="1" applyBorder="1" applyAlignment="1">
      <alignment horizontal="center" vertical="top"/>
    </xf>
    <xf numFmtId="0" fontId="4" fillId="2" borderId="35" xfId="2" applyFont="1" applyFill="1" applyBorder="1" applyAlignment="1">
      <alignment vertical="center"/>
    </xf>
    <xf numFmtId="0" fontId="2" fillId="2" borderId="35" xfId="0" applyFont="1" applyFill="1" applyBorder="1" applyAlignment="1">
      <alignment vertical="center" wrapText="1"/>
    </xf>
    <xf numFmtId="3" fontId="2" fillId="2" borderId="35" xfId="0" applyNumberFormat="1" applyFont="1" applyFill="1" applyBorder="1" applyAlignment="1">
      <alignment horizontal="center" vertical="center"/>
    </xf>
    <xf numFmtId="0" fontId="2" fillId="2" borderId="50" xfId="0" applyNumberFormat="1" applyFont="1" applyFill="1" applyBorder="1" applyAlignment="1">
      <alignment horizontal="left" vertical="top"/>
    </xf>
    <xf numFmtId="0" fontId="2" fillId="2" borderId="50" xfId="0" quotePrefix="1" applyNumberFormat="1" applyFont="1" applyFill="1" applyBorder="1" applyAlignment="1">
      <alignment horizontal="left" vertical="top"/>
    </xf>
    <xf numFmtId="165" fontId="2" fillId="2" borderId="35" xfId="25" applyNumberFormat="1" applyFont="1" applyFill="1" applyBorder="1" applyAlignment="1">
      <alignment vertical="center"/>
    </xf>
    <xf numFmtId="3" fontId="2" fillId="3" borderId="35" xfId="0" applyNumberFormat="1" applyFont="1" applyFill="1" applyBorder="1" applyAlignment="1" applyProtection="1">
      <alignment horizontal="center" vertical="center"/>
    </xf>
    <xf numFmtId="0" fontId="2" fillId="3" borderId="35" xfId="0" applyFont="1" applyFill="1" applyBorder="1" applyAlignment="1">
      <alignment vertical="center" wrapText="1"/>
    </xf>
    <xf numFmtId="0" fontId="2" fillId="3" borderId="35" xfId="0" applyFont="1" applyFill="1" applyBorder="1" applyAlignment="1">
      <alignment horizontal="center" vertical="center"/>
    </xf>
    <xf numFmtId="4" fontId="2" fillId="3" borderId="35" xfId="0" applyNumberFormat="1" applyFont="1" applyFill="1" applyBorder="1" applyAlignment="1">
      <alignment horizontal="center" vertical="center"/>
    </xf>
    <xf numFmtId="1" fontId="2" fillId="3" borderId="35" xfId="0" applyNumberFormat="1" applyFont="1" applyFill="1" applyBorder="1" applyAlignment="1">
      <alignment horizontal="center" vertical="center"/>
    </xf>
    <xf numFmtId="3" fontId="2" fillId="0" borderId="0" xfId="0" applyNumberFormat="1" applyFont="1" applyAlignment="1">
      <alignment horizontal="center"/>
    </xf>
    <xf numFmtId="165" fontId="2" fillId="3" borderId="15" xfId="25" applyNumberFormat="1" applyFont="1" applyFill="1" applyBorder="1" applyAlignment="1">
      <alignment horizontal="right" vertical="center"/>
    </xf>
    <xf numFmtId="0" fontId="47" fillId="3" borderId="37" xfId="0" applyFont="1" applyFill="1" applyBorder="1" applyAlignment="1">
      <alignment horizontal="center" vertical="top"/>
    </xf>
    <xf numFmtId="3" fontId="47" fillId="3" borderId="37" xfId="0" applyNumberFormat="1" applyFont="1" applyFill="1" applyBorder="1" applyAlignment="1">
      <alignment horizontal="center" vertical="center"/>
    </xf>
    <xf numFmtId="0" fontId="2" fillId="0" borderId="37" xfId="85" applyFont="1" applyBorder="1" applyAlignment="1">
      <alignment vertical="center" wrapText="1"/>
    </xf>
    <xf numFmtId="0" fontId="2" fillId="2" borderId="35" xfId="0" quotePrefix="1" applyFont="1" applyFill="1" applyBorder="1" applyAlignment="1" applyProtection="1">
      <alignment horizontal="left" wrapText="1"/>
    </xf>
    <xf numFmtId="165" fontId="3" fillId="2" borderId="69" xfId="5" applyNumberFormat="1" applyFont="1" applyFill="1" applyBorder="1" applyAlignment="1">
      <alignment horizontal="right"/>
    </xf>
    <xf numFmtId="165" fontId="3" fillId="2" borderId="37" xfId="5" applyNumberFormat="1" applyFont="1" applyFill="1" applyBorder="1" applyAlignment="1">
      <alignment horizontal="right" vertical="center"/>
    </xf>
    <xf numFmtId="0" fontId="14" fillId="2" borderId="0" xfId="0" applyFont="1" applyFill="1" applyAlignment="1">
      <alignment vertical="center"/>
    </xf>
    <xf numFmtId="0" fontId="14" fillId="2" borderId="0" xfId="0" applyFont="1" applyFill="1" applyAlignment="1">
      <alignment horizontal="center" vertical="center"/>
    </xf>
    <xf numFmtId="4" fontId="14" fillId="2" borderId="0" xfId="0" applyNumberFormat="1" applyFont="1" applyFill="1" applyAlignment="1">
      <alignment horizontal="center" vertical="center"/>
    </xf>
    <xf numFmtId="165" fontId="14" fillId="2" borderId="0" xfId="22" applyNumberFormat="1" applyFont="1" applyFill="1" applyAlignment="1">
      <alignment horizontal="center" vertical="center"/>
    </xf>
    <xf numFmtId="0" fontId="3" fillId="2" borderId="42" xfId="0" applyFont="1" applyFill="1" applyBorder="1" applyAlignment="1">
      <alignment horizontal="center"/>
    </xf>
    <xf numFmtId="4" fontId="3" fillId="2" borderId="42" xfId="0" applyNumberFormat="1" applyFont="1" applyFill="1" applyBorder="1" applyAlignment="1">
      <alignment horizontal="center"/>
    </xf>
    <xf numFmtId="165" fontId="3" fillId="2" borderId="42" xfId="22" applyNumberFormat="1" applyFont="1" applyFill="1" applyBorder="1" applyAlignment="1">
      <alignment horizontal="center"/>
    </xf>
    <xf numFmtId="165" fontId="3" fillId="2" borderId="3" xfId="22" applyNumberFormat="1" applyFont="1" applyFill="1" applyBorder="1" applyAlignment="1">
      <alignment horizontal="center"/>
    </xf>
    <xf numFmtId="0" fontId="3" fillId="2" borderId="5" xfId="0" applyFont="1" applyFill="1" applyBorder="1" applyAlignment="1">
      <alignment horizontal="center"/>
    </xf>
    <xf numFmtId="0" fontId="3" fillId="2" borderId="5" xfId="0" applyFont="1" applyFill="1" applyBorder="1" applyAlignment="1"/>
    <xf numFmtId="4" fontId="3" fillId="2" borderId="5" xfId="0" applyNumberFormat="1" applyFont="1" applyFill="1" applyBorder="1" applyAlignment="1">
      <alignment horizontal="center"/>
    </xf>
    <xf numFmtId="165" fontId="3" fillId="2" borderId="5" xfId="22" applyNumberFormat="1" applyFont="1" applyFill="1" applyBorder="1" applyAlignment="1">
      <alignment horizontal="center"/>
    </xf>
    <xf numFmtId="165" fontId="3" fillId="2" borderId="6" xfId="22" applyNumberFormat="1" applyFont="1" applyFill="1" applyBorder="1" applyAlignment="1">
      <alignment horizontal="center"/>
    </xf>
    <xf numFmtId="0" fontId="14" fillId="2" borderId="42" xfId="0" applyFont="1" applyFill="1" applyBorder="1" applyAlignment="1">
      <alignment horizontal="center" vertical="center"/>
    </xf>
    <xf numFmtId="0" fontId="14" fillId="2" borderId="42" xfId="0" applyFont="1" applyFill="1" applyBorder="1" applyAlignment="1">
      <alignment vertical="center"/>
    </xf>
    <xf numFmtId="4" fontId="14" fillId="2" borderId="42" xfId="0" applyNumberFormat="1" applyFont="1" applyFill="1" applyBorder="1" applyAlignment="1">
      <alignment horizontal="center" vertical="center"/>
    </xf>
    <xf numFmtId="165" fontId="14" fillId="2" borderId="42" xfId="22" applyNumberFormat="1" applyFont="1" applyFill="1" applyBorder="1" applyAlignment="1">
      <alignment horizontal="center" vertical="center"/>
    </xf>
    <xf numFmtId="0" fontId="14" fillId="2" borderId="37" xfId="0" applyFont="1" applyFill="1" applyBorder="1" applyAlignment="1">
      <alignment horizontal="center" vertical="center"/>
    </xf>
    <xf numFmtId="0" fontId="14" fillId="2" borderId="37" xfId="0" applyFont="1" applyFill="1" applyBorder="1" applyAlignment="1" applyProtection="1">
      <alignment horizontal="left" vertical="center" wrapText="1"/>
    </xf>
    <xf numFmtId="169" fontId="14" fillId="2" borderId="37" xfId="0" applyNumberFormat="1" applyFont="1" applyFill="1" applyBorder="1" applyAlignment="1">
      <alignment horizontal="center" vertical="center"/>
    </xf>
    <xf numFmtId="165" fontId="14" fillId="2" borderId="37" xfId="22" applyNumberFormat="1" applyFont="1" applyFill="1" applyBorder="1" applyAlignment="1">
      <alignment horizontal="center" vertical="center"/>
    </xf>
    <xf numFmtId="0" fontId="14" fillId="2" borderId="37" xfId="0" applyFont="1" applyFill="1" applyBorder="1" applyAlignment="1">
      <alignment vertical="center"/>
    </xf>
    <xf numFmtId="0" fontId="15" fillId="2" borderId="37" xfId="0" applyFont="1" applyFill="1" applyBorder="1" applyAlignment="1">
      <alignment horizontal="center" vertical="center"/>
    </xf>
    <xf numFmtId="169" fontId="15" fillId="2" borderId="37" xfId="0" applyNumberFormat="1" applyFont="1" applyFill="1" applyBorder="1" applyAlignment="1">
      <alignment horizontal="center" vertical="center"/>
    </xf>
    <xf numFmtId="165" fontId="15" fillId="2" borderId="37" xfId="22" applyNumberFormat="1" applyFont="1" applyFill="1" applyBorder="1" applyAlignment="1">
      <alignment horizontal="center" vertical="center"/>
    </xf>
    <xf numFmtId="0" fontId="15" fillId="2" borderId="37" xfId="0" applyFont="1" applyFill="1" applyBorder="1" applyAlignment="1">
      <alignment vertical="center"/>
    </xf>
    <xf numFmtId="0" fontId="59" fillId="2" borderId="37" xfId="0" applyFont="1" applyFill="1" applyBorder="1" applyAlignment="1">
      <alignment vertical="center"/>
    </xf>
    <xf numFmtId="2" fontId="15" fillId="2" borderId="37" xfId="0" applyNumberFormat="1" applyFont="1" applyFill="1" applyBorder="1" applyAlignment="1">
      <alignment horizontal="center" vertical="center"/>
    </xf>
    <xf numFmtId="165" fontId="2" fillId="2" borderId="35" xfId="22" applyNumberFormat="1" applyFont="1" applyFill="1" applyBorder="1" applyAlignment="1">
      <alignment horizontal="center" vertical="center"/>
    </xf>
    <xf numFmtId="0" fontId="15" fillId="2" borderId="37" xfId="0" applyFont="1" applyFill="1" applyBorder="1" applyAlignment="1">
      <alignment horizontal="left" vertical="center" wrapText="1"/>
    </xf>
    <xf numFmtId="170" fontId="15" fillId="2" borderId="37" xfId="0" applyNumberFormat="1" applyFont="1" applyFill="1" applyBorder="1" applyAlignment="1">
      <alignment horizontal="center" vertical="center"/>
    </xf>
    <xf numFmtId="165" fontId="15" fillId="2" borderId="37" xfId="22" applyNumberFormat="1" applyFont="1" applyFill="1" applyBorder="1" applyAlignment="1">
      <alignment horizontal="right" vertical="center"/>
    </xf>
    <xf numFmtId="1" fontId="15" fillId="2" borderId="37" xfId="0" applyNumberFormat="1" applyFont="1" applyFill="1" applyBorder="1" applyAlignment="1">
      <alignment horizontal="center" vertical="center"/>
    </xf>
    <xf numFmtId="0" fontId="17" fillId="2" borderId="37" xfId="0" quotePrefix="1" applyFont="1" applyFill="1" applyBorder="1" applyAlignment="1">
      <alignment horizontal="left" vertical="center" wrapText="1"/>
    </xf>
    <xf numFmtId="0" fontId="59" fillId="2" borderId="37" xfId="0" applyFont="1" applyFill="1" applyBorder="1" applyAlignment="1">
      <alignment horizontal="left" vertical="center" wrapText="1"/>
    </xf>
    <xf numFmtId="4" fontId="15" fillId="2" borderId="37" xfId="0" applyNumberFormat="1" applyFont="1" applyFill="1" applyBorder="1" applyAlignment="1">
      <alignment horizontal="center" vertical="center"/>
    </xf>
    <xf numFmtId="0" fontId="15" fillId="2" borderId="37" xfId="0" quotePrefix="1" applyFont="1" applyFill="1" applyBorder="1" applyAlignment="1">
      <alignment horizontal="center" vertical="center"/>
    </xf>
    <xf numFmtId="0" fontId="6" fillId="2" borderId="34" xfId="0" applyFont="1" applyFill="1" applyBorder="1" applyAlignment="1">
      <alignment horizontal="left" vertical="center" wrapText="1"/>
    </xf>
    <xf numFmtId="4" fontId="2" fillId="2" borderId="37" xfId="0" applyNumberFormat="1" applyFont="1" applyFill="1" applyBorder="1" applyAlignment="1" applyProtection="1">
      <alignment horizontal="center" vertical="center"/>
    </xf>
    <xf numFmtId="0" fontId="16" fillId="2" borderId="37" xfId="0" applyFont="1" applyFill="1" applyBorder="1" applyAlignment="1">
      <alignment horizontal="left" vertical="center" wrapText="1"/>
    </xf>
    <xf numFmtId="0" fontId="17" fillId="2" borderId="37" xfId="0" applyFont="1" applyFill="1" applyBorder="1" applyAlignment="1">
      <alignment horizontal="left" vertical="center" wrapText="1"/>
    </xf>
    <xf numFmtId="0" fontId="14" fillId="2" borderId="46" xfId="0" applyFont="1" applyFill="1" applyBorder="1" applyAlignment="1" applyProtection="1">
      <alignment horizontal="center" vertical="center"/>
    </xf>
    <xf numFmtId="0" fontId="14" fillId="2" borderId="47" xfId="0" applyFont="1" applyFill="1" applyBorder="1" applyAlignment="1" applyProtection="1">
      <alignment horizontal="left" vertical="center" wrapText="1"/>
    </xf>
    <xf numFmtId="0" fontId="14" fillId="2" borderId="47" xfId="0" applyFont="1" applyFill="1" applyBorder="1" applyAlignment="1" applyProtection="1">
      <alignment horizontal="center" vertical="center"/>
    </xf>
    <xf numFmtId="170" fontId="14" fillId="2" borderId="47" xfId="0" applyNumberFormat="1" applyFont="1" applyFill="1" applyBorder="1" applyAlignment="1" applyProtection="1">
      <alignment horizontal="center" vertical="center"/>
    </xf>
    <xf numFmtId="165" fontId="14" fillId="2" borderId="47" xfId="22" applyNumberFormat="1" applyFont="1" applyFill="1" applyBorder="1" applyAlignment="1">
      <alignment horizontal="right" vertical="center"/>
    </xf>
    <xf numFmtId="165" fontId="14" fillId="2" borderId="48" xfId="22" applyNumberFormat="1" applyFont="1" applyFill="1" applyBorder="1" applyAlignment="1">
      <alignment horizontal="right" vertical="center"/>
    </xf>
    <xf numFmtId="0" fontId="15" fillId="2" borderId="37" xfId="0" quotePrefix="1" applyFont="1" applyFill="1" applyBorder="1" applyAlignment="1">
      <alignment horizontal="left" vertical="center"/>
    </xf>
    <xf numFmtId="4" fontId="0" fillId="2" borderId="37" xfId="0" applyNumberFormat="1" applyFill="1" applyBorder="1" applyAlignment="1">
      <alignment horizontal="center" vertical="center"/>
    </xf>
    <xf numFmtId="0" fontId="15" fillId="2" borderId="34" xfId="0" applyFont="1" applyFill="1" applyBorder="1" applyAlignment="1">
      <alignment horizontal="center" vertical="center"/>
    </xf>
    <xf numFmtId="0" fontId="59" fillId="2" borderId="37" xfId="0" quotePrefix="1" applyFont="1" applyFill="1" applyBorder="1" applyAlignment="1">
      <alignment horizontal="left" vertical="center"/>
    </xf>
    <xf numFmtId="0" fontId="17" fillId="2" borderId="37" xfId="0" applyFont="1" applyFill="1" applyBorder="1" applyAlignment="1">
      <alignment vertical="center"/>
    </xf>
    <xf numFmtId="0" fontId="0" fillId="2" borderId="32" xfId="0" applyFill="1" applyBorder="1" applyAlignment="1">
      <alignment vertical="top" wrapText="1"/>
    </xf>
    <xf numFmtId="3" fontId="15" fillId="2" borderId="37" xfId="0" applyNumberFormat="1" applyFont="1" applyFill="1" applyBorder="1" applyAlignment="1">
      <alignment horizontal="center" vertical="center"/>
    </xf>
    <xf numFmtId="0" fontId="2" fillId="2" borderId="35" xfId="2" applyFont="1" applyFill="1" applyBorder="1" applyAlignment="1">
      <alignment horizontal="left" vertical="top"/>
    </xf>
    <xf numFmtId="0" fontId="6" fillId="2" borderId="35" xfId="2" applyFont="1" applyFill="1" applyBorder="1" applyAlignment="1">
      <alignment vertical="top"/>
    </xf>
    <xf numFmtId="0" fontId="2" fillId="2" borderId="35" xfId="2" applyFont="1" applyFill="1" applyBorder="1" applyAlignment="1">
      <alignment horizontal="center" vertical="top"/>
    </xf>
    <xf numFmtId="3" fontId="2" fillId="2" borderId="35" xfId="2" applyNumberFormat="1" applyFont="1" applyFill="1" applyBorder="1" applyAlignment="1">
      <alignment horizontal="center" vertical="top"/>
    </xf>
    <xf numFmtId="0" fontId="17" fillId="2" borderId="35" xfId="2" applyFont="1" applyFill="1" applyBorder="1" applyAlignment="1">
      <alignment horizontal="left" vertical="top" wrapText="1"/>
    </xf>
    <xf numFmtId="0" fontId="2" fillId="2" borderId="35" xfId="2" applyFont="1" applyFill="1" applyBorder="1" applyAlignment="1">
      <alignment vertical="top"/>
    </xf>
    <xf numFmtId="0" fontId="2" fillId="2" borderId="35" xfId="2" quotePrefix="1" applyFont="1" applyFill="1" applyBorder="1" applyAlignment="1">
      <alignment horizontal="center" vertical="top"/>
    </xf>
    <xf numFmtId="165" fontId="2" fillId="2" borderId="35" xfId="22" applyNumberFormat="1" applyFont="1" applyFill="1" applyBorder="1" applyAlignment="1">
      <alignment vertical="top"/>
    </xf>
    <xf numFmtId="2" fontId="2" fillId="2" borderId="35" xfId="2" applyNumberFormat="1" applyFont="1" applyFill="1" applyBorder="1" applyAlignment="1">
      <alignment horizontal="center" vertical="top"/>
    </xf>
    <xf numFmtId="165" fontId="2" fillId="2" borderId="51" xfId="22" applyNumberFormat="1" applyFont="1" applyFill="1" applyBorder="1" applyAlignment="1">
      <alignment horizontal="right" vertical="center"/>
    </xf>
    <xf numFmtId="0" fontId="2" fillId="2" borderId="35" xfId="2" applyFill="1" applyBorder="1" applyAlignment="1">
      <alignment horizontal="center" vertical="center"/>
    </xf>
    <xf numFmtId="2" fontId="2" fillId="2" borderId="35" xfId="2" applyNumberFormat="1" applyFill="1" applyBorder="1" applyAlignment="1">
      <alignment horizontal="center" vertical="center"/>
    </xf>
    <xf numFmtId="165" fontId="15" fillId="2" borderId="51" xfId="22" applyNumberFormat="1" applyFont="1" applyFill="1" applyBorder="1" applyAlignment="1">
      <alignment horizontal="right" vertical="center"/>
    </xf>
    <xf numFmtId="0" fontId="60" fillId="2" borderId="35" xfId="2" applyFont="1" applyFill="1" applyBorder="1" applyAlignment="1">
      <alignment vertical="top" wrapText="1"/>
    </xf>
    <xf numFmtId="1" fontId="2" fillId="2" borderId="35" xfId="2" applyNumberFormat="1" applyFill="1" applyBorder="1" applyAlignment="1">
      <alignment horizontal="center" vertical="center"/>
    </xf>
    <xf numFmtId="165" fontId="15" fillId="2" borderId="35" xfId="22" applyNumberFormat="1" applyFont="1" applyFill="1" applyBorder="1" applyAlignment="1">
      <alignment horizontal="right" vertical="top"/>
    </xf>
    <xf numFmtId="1" fontId="2" fillId="2" borderId="35" xfId="2" applyNumberFormat="1" applyFont="1" applyFill="1" applyBorder="1" applyAlignment="1">
      <alignment horizontal="center" vertical="top"/>
    </xf>
    <xf numFmtId="0" fontId="2" fillId="2" borderId="37" xfId="2" applyFont="1" applyFill="1" applyBorder="1" applyAlignment="1">
      <alignment horizontal="center" vertical="top"/>
    </xf>
    <xf numFmtId="0" fontId="2" fillId="2" borderId="37" xfId="2" applyFill="1" applyBorder="1" applyAlignment="1">
      <alignment horizontal="center" vertical="center"/>
    </xf>
    <xf numFmtId="1" fontId="2" fillId="2" borderId="37" xfId="2" applyNumberFormat="1" applyFill="1" applyBorder="1" applyAlignment="1">
      <alignment horizontal="center" vertical="center"/>
    </xf>
    <xf numFmtId="165" fontId="15" fillId="2" borderId="37" xfId="22" applyNumberFormat="1" applyFont="1" applyFill="1" applyBorder="1" applyAlignment="1">
      <alignment horizontal="right" vertical="top"/>
    </xf>
    <xf numFmtId="0" fontId="15" fillId="2" borderId="35" xfId="0" applyFont="1" applyFill="1" applyBorder="1" applyAlignment="1">
      <alignment vertical="center"/>
    </xf>
    <xf numFmtId="1" fontId="15" fillId="2" borderId="35" xfId="0" applyNumberFormat="1" applyFont="1" applyFill="1" applyBorder="1" applyAlignment="1">
      <alignment horizontal="center" vertical="center"/>
    </xf>
    <xf numFmtId="165" fontId="15" fillId="2" borderId="35" xfId="22" applyNumberFormat="1" applyFont="1" applyFill="1" applyBorder="1" applyAlignment="1">
      <alignment horizontal="right" vertical="center"/>
    </xf>
    <xf numFmtId="0" fontId="2" fillId="2" borderId="35" xfId="0" applyFont="1" applyFill="1" applyBorder="1" applyAlignment="1">
      <alignment horizontal="left" vertical="center"/>
    </xf>
    <xf numFmtId="1" fontId="2" fillId="2" borderId="35" xfId="0" applyNumberFormat="1" applyFont="1" applyFill="1" applyBorder="1" applyAlignment="1">
      <alignment horizontal="center" vertical="center"/>
    </xf>
    <xf numFmtId="0" fontId="16" fillId="2" borderId="35" xfId="0" applyFont="1" applyFill="1" applyBorder="1" applyAlignment="1">
      <alignment horizontal="left" vertical="center" wrapText="1"/>
    </xf>
    <xf numFmtId="1" fontId="2" fillId="2" borderId="35" xfId="2" applyNumberFormat="1" applyFont="1" applyFill="1" applyBorder="1" applyAlignment="1">
      <alignment horizontal="center" vertical="center"/>
    </xf>
    <xf numFmtId="0" fontId="15" fillId="2" borderId="35" xfId="0" applyNumberFormat="1" applyFont="1" applyFill="1" applyBorder="1" applyAlignment="1">
      <alignment horizontal="left" vertical="center"/>
    </xf>
    <xf numFmtId="0" fontId="59" fillId="2" borderId="35" xfId="0" applyFont="1" applyFill="1" applyBorder="1" applyAlignment="1">
      <alignment vertical="center"/>
    </xf>
    <xf numFmtId="0" fontId="15" fillId="2" borderId="35" xfId="0" applyFont="1" applyFill="1" applyBorder="1" applyAlignment="1">
      <alignment horizontal="left" vertical="center"/>
    </xf>
    <xf numFmtId="166" fontId="15" fillId="2" borderId="35" xfId="12" applyNumberFormat="1" applyFont="1" applyFill="1" applyBorder="1" applyAlignment="1">
      <alignment horizontal="right" vertical="center"/>
    </xf>
    <xf numFmtId="0" fontId="15" fillId="2" borderId="35" xfId="0" quotePrefix="1" applyNumberFormat="1" applyFont="1" applyFill="1" applyBorder="1" applyAlignment="1">
      <alignment horizontal="left" vertical="center"/>
    </xf>
    <xf numFmtId="0" fontId="17" fillId="2" borderId="35" xfId="0" quotePrefix="1" applyFont="1" applyFill="1" applyBorder="1" applyAlignment="1">
      <alignment horizontal="left" vertical="center" wrapText="1"/>
    </xf>
    <xf numFmtId="3" fontId="15" fillId="2" borderId="35" xfId="0" applyNumberFormat="1" applyFont="1" applyFill="1" applyBorder="1" applyAlignment="1">
      <alignment horizontal="right" vertical="center"/>
    </xf>
    <xf numFmtId="0" fontId="15" fillId="2" borderId="35" xfId="0" quotePrefix="1" applyNumberFormat="1" applyFont="1" applyFill="1" applyBorder="1" applyAlignment="1">
      <alignment horizontal="center" vertical="center"/>
    </xf>
    <xf numFmtId="3" fontId="15" fillId="2" borderId="35" xfId="0" applyNumberFormat="1" applyFont="1" applyFill="1" applyBorder="1" applyAlignment="1">
      <alignment horizontal="center" vertical="center"/>
    </xf>
    <xf numFmtId="0" fontId="2" fillId="2" borderId="20" xfId="2" applyFont="1" applyFill="1" applyBorder="1" applyAlignment="1">
      <alignment vertical="center"/>
    </xf>
    <xf numFmtId="4" fontId="2" fillId="2" borderId="20" xfId="2" applyNumberFormat="1" applyFont="1" applyFill="1" applyBorder="1" applyAlignment="1">
      <alignment horizontal="center" vertical="center"/>
    </xf>
    <xf numFmtId="165" fontId="15" fillId="2" borderId="20" xfId="22" applyNumberFormat="1" applyFont="1" applyFill="1" applyBorder="1" applyAlignment="1">
      <alignment horizontal="right" vertical="center"/>
    </xf>
    <xf numFmtId="165" fontId="2" fillId="2" borderId="30" xfId="22" applyNumberFormat="1" applyFont="1" applyFill="1" applyBorder="1" applyAlignment="1">
      <alignment horizontal="right" vertical="center"/>
    </xf>
    <xf numFmtId="3" fontId="13" fillId="2" borderId="59" xfId="0" applyNumberFormat="1" applyFont="1" applyFill="1" applyBorder="1" applyAlignment="1">
      <alignment horizontal="center"/>
    </xf>
    <xf numFmtId="3" fontId="13" fillId="2" borderId="57" xfId="0" applyNumberFormat="1" applyFont="1" applyFill="1" applyBorder="1" applyAlignment="1"/>
    <xf numFmtId="3" fontId="13" fillId="2" borderId="57" xfId="0" applyNumberFormat="1" applyFont="1" applyFill="1" applyBorder="1" applyAlignment="1">
      <alignment horizontal="center"/>
    </xf>
    <xf numFmtId="2" fontId="13" fillId="2" borderId="57" xfId="0" applyNumberFormat="1" applyFont="1" applyFill="1" applyBorder="1" applyAlignment="1">
      <alignment horizontal="center"/>
    </xf>
    <xf numFmtId="165" fontId="3" fillId="2" borderId="61" xfId="22" applyNumberFormat="1" applyFont="1" applyFill="1" applyBorder="1" applyAlignment="1">
      <alignment horizontal="right"/>
    </xf>
    <xf numFmtId="165" fontId="14" fillId="2" borderId="55" xfId="22" applyNumberFormat="1" applyFont="1" applyFill="1" applyBorder="1" applyAlignment="1">
      <alignment horizontal="right" vertical="center"/>
    </xf>
    <xf numFmtId="0" fontId="15" fillId="2" borderId="37" xfId="0" quotePrefix="1" applyNumberFormat="1" applyFont="1" applyFill="1" applyBorder="1" applyAlignment="1">
      <alignment horizontal="left" vertical="center"/>
    </xf>
    <xf numFmtId="0" fontId="15" fillId="2" borderId="37" xfId="0" applyNumberFormat="1" applyFont="1" applyFill="1" applyBorder="1" applyAlignment="1">
      <alignment horizontal="center" vertical="center"/>
    </xf>
    <xf numFmtId="0" fontId="15" fillId="2" borderId="37" xfId="0" applyFont="1" applyFill="1" applyBorder="1" applyAlignment="1" applyProtection="1">
      <alignment horizontal="center" vertical="center"/>
    </xf>
    <xf numFmtId="3" fontId="15" fillId="2" borderId="37" xfId="0" applyNumberFormat="1" applyFont="1" applyFill="1" applyBorder="1" applyAlignment="1" applyProtection="1">
      <alignment horizontal="center" vertical="center"/>
    </xf>
    <xf numFmtId="0" fontId="16" fillId="2" borderId="37" xfId="0" quotePrefix="1" applyFont="1" applyFill="1" applyBorder="1" applyAlignment="1">
      <alignment horizontal="left" vertical="center"/>
    </xf>
    <xf numFmtId="0" fontId="2" fillId="2" borderId="37" xfId="0" applyFont="1" applyFill="1" applyBorder="1" applyAlignment="1">
      <alignment horizontal="justify" vertical="top" wrapText="1"/>
    </xf>
    <xf numFmtId="0" fontId="2" fillId="2" borderId="37" xfId="0" applyNumberFormat="1" applyFont="1" applyFill="1" applyBorder="1" applyAlignment="1">
      <alignment horizontal="left" vertical="top"/>
    </xf>
    <xf numFmtId="0" fontId="15" fillId="2" borderId="37" xfId="0" applyFont="1" applyFill="1" applyBorder="1" applyAlignment="1">
      <alignment vertical="center" wrapText="1"/>
    </xf>
    <xf numFmtId="0" fontId="2" fillId="2" borderId="5" xfId="0" quotePrefix="1" applyFont="1" applyFill="1" applyBorder="1" applyAlignment="1">
      <alignment horizontal="center" vertical="center"/>
    </xf>
    <xf numFmtId="0" fontId="2" fillId="2" borderId="5" xfId="0" applyFont="1" applyFill="1" applyBorder="1" applyAlignment="1">
      <alignment horizontal="left" vertical="center"/>
    </xf>
    <xf numFmtId="0" fontId="2" fillId="2" borderId="5" xfId="0" applyFont="1" applyFill="1" applyBorder="1" applyAlignment="1">
      <alignment horizontal="center" vertical="center"/>
    </xf>
    <xf numFmtId="4" fontId="2" fillId="2" borderId="5" xfId="0" applyNumberFormat="1" applyFont="1" applyFill="1" applyBorder="1" applyAlignment="1">
      <alignment horizontal="center" vertical="center"/>
    </xf>
    <xf numFmtId="165" fontId="2" fillId="2" borderId="5" xfId="22" applyNumberFormat="1" applyFont="1" applyFill="1" applyBorder="1" applyAlignment="1">
      <alignment horizontal="right" vertical="center"/>
    </xf>
    <xf numFmtId="165" fontId="14" fillId="2" borderId="55" xfId="22" applyNumberFormat="1" applyFont="1" applyFill="1" applyBorder="1" applyAlignment="1">
      <alignment horizontal="right"/>
    </xf>
    <xf numFmtId="4" fontId="14" fillId="2" borderId="37" xfId="0" applyNumberFormat="1" applyFont="1" applyFill="1" applyBorder="1" applyAlignment="1">
      <alignment horizontal="center" vertical="center"/>
    </xf>
    <xf numFmtId="165" fontId="14" fillId="2" borderId="37" xfId="22" applyNumberFormat="1" applyFont="1" applyFill="1" applyBorder="1" applyAlignment="1">
      <alignment horizontal="right" vertical="center"/>
    </xf>
    <xf numFmtId="0" fontId="14" fillId="2" borderId="37" xfId="0" applyFont="1" applyFill="1" applyBorder="1" applyAlignment="1" applyProtection="1">
      <alignment horizontal="center" vertical="center"/>
    </xf>
    <xf numFmtId="0" fontId="2" fillId="2" borderId="37" xfId="0" applyFont="1" applyFill="1" applyBorder="1" applyAlignment="1" applyProtection="1">
      <alignment horizontal="left" vertical="center" wrapText="1"/>
    </xf>
    <xf numFmtId="0" fontId="19" fillId="2" borderId="37" xfId="0" quotePrefix="1" applyFont="1" applyFill="1" applyBorder="1" applyAlignment="1" applyProtection="1">
      <alignment horizontal="left" vertical="center" wrapText="1"/>
    </xf>
    <xf numFmtId="0" fontId="15" fillId="2" borderId="37" xfId="0" quotePrefix="1" applyFont="1" applyFill="1" applyBorder="1" applyAlignment="1" applyProtection="1">
      <alignment horizontal="left" vertical="center" wrapText="1"/>
    </xf>
    <xf numFmtId="0" fontId="15" fillId="2" borderId="37" xfId="0" applyFont="1" applyFill="1" applyBorder="1" applyAlignment="1" applyProtection="1">
      <alignment horizontal="left" vertical="center" wrapText="1"/>
    </xf>
    <xf numFmtId="1" fontId="14" fillId="2" borderId="47" xfId="0" applyNumberFormat="1" applyFont="1" applyFill="1" applyBorder="1" applyAlignment="1" applyProtection="1">
      <alignment horizontal="center" vertical="center"/>
    </xf>
    <xf numFmtId="165" fontId="14" fillId="2" borderId="47" xfId="22" quotePrefix="1" applyNumberFormat="1" applyFont="1" applyFill="1" applyBorder="1" applyAlignment="1">
      <alignment horizontal="right" vertical="center"/>
    </xf>
    <xf numFmtId="0" fontId="15" fillId="2" borderId="0" xfId="0" applyFont="1" applyFill="1" applyAlignment="1">
      <alignment horizontal="center" vertical="center"/>
    </xf>
    <xf numFmtId="0" fontId="15" fillId="2" borderId="0" xfId="0" applyFont="1" applyFill="1" applyAlignment="1">
      <alignment vertical="center"/>
    </xf>
    <xf numFmtId="165" fontId="15" fillId="2" borderId="0" xfId="22" applyNumberFormat="1" applyFont="1" applyFill="1" applyAlignment="1">
      <alignment vertical="center"/>
    </xf>
    <xf numFmtId="165" fontId="3" fillId="3" borderId="69" xfId="26" applyNumberFormat="1" applyFont="1" applyFill="1" applyBorder="1" applyAlignment="1">
      <alignment horizontal="center" vertical="center"/>
    </xf>
    <xf numFmtId="169" fontId="2" fillId="2" borderId="37" xfId="0" applyNumberFormat="1" applyFont="1" applyFill="1" applyBorder="1" applyAlignment="1">
      <alignment horizontal="center" vertical="top"/>
    </xf>
    <xf numFmtId="169" fontId="2" fillId="2" borderId="37" xfId="0" applyNumberFormat="1" applyFont="1" applyFill="1" applyBorder="1" applyAlignment="1" applyProtection="1">
      <alignment horizontal="center" vertical="top"/>
    </xf>
    <xf numFmtId="0" fontId="2" fillId="2" borderId="35" xfId="0" applyFont="1" applyFill="1" applyBorder="1" applyAlignment="1">
      <alignment horizontal="left" vertical="top" wrapText="1"/>
    </xf>
    <xf numFmtId="165" fontId="2" fillId="0" borderId="37" xfId="5" applyNumberFormat="1" applyFont="1" applyFill="1" applyBorder="1" applyAlignment="1">
      <alignment vertical="center"/>
    </xf>
    <xf numFmtId="165" fontId="2" fillId="0" borderId="37" xfId="5" applyNumberFormat="1" applyFont="1" applyBorder="1" applyAlignment="1">
      <alignment horizontal="right" vertical="center"/>
    </xf>
    <xf numFmtId="165" fontId="2" fillId="0" borderId="37" xfId="5" applyNumberFormat="1" applyFont="1" applyBorder="1" applyAlignment="1">
      <alignment horizontal="right" vertical="top"/>
    </xf>
    <xf numFmtId="165" fontId="2" fillId="2" borderId="37" xfId="5" applyNumberFormat="1" applyFont="1" applyFill="1" applyBorder="1" applyAlignment="1">
      <alignment horizontal="right" vertical="center"/>
    </xf>
    <xf numFmtId="0" fontId="47" fillId="0" borderId="50" xfId="0" applyFont="1" applyFill="1" applyBorder="1" applyAlignment="1">
      <alignment horizontal="center" vertical="center"/>
    </xf>
    <xf numFmtId="0" fontId="47" fillId="0" borderId="35" xfId="0" applyFont="1" applyFill="1" applyBorder="1" applyAlignment="1">
      <alignment horizontal="center" vertical="center"/>
    </xf>
    <xf numFmtId="3" fontId="47" fillId="0" borderId="35" xfId="0" applyNumberFormat="1" applyFont="1" applyFill="1" applyBorder="1" applyAlignment="1">
      <alignment horizontal="center" vertical="center"/>
    </xf>
    <xf numFmtId="0" fontId="47" fillId="0" borderId="0" xfId="0" applyFont="1" applyFill="1"/>
    <xf numFmtId="0" fontId="2" fillId="0" borderId="50" xfId="2" applyFont="1" applyFill="1" applyBorder="1" applyAlignment="1">
      <alignment horizontal="center" vertical="center"/>
    </xf>
    <xf numFmtId="0" fontId="4" fillId="0" borderId="35" xfId="2" applyFont="1" applyFill="1" applyBorder="1" applyAlignment="1">
      <alignment vertical="center"/>
    </xf>
    <xf numFmtId="0" fontId="2" fillId="0" borderId="50" xfId="0" quotePrefix="1" applyNumberFormat="1" applyFont="1" applyFill="1" applyBorder="1" applyAlignment="1">
      <alignment horizontal="left" vertical="center"/>
    </xf>
    <xf numFmtId="3" fontId="2" fillId="0" borderId="35" xfId="2" applyNumberFormat="1" applyFont="1" applyFill="1" applyBorder="1" applyAlignment="1" applyProtection="1">
      <alignment horizontal="center" vertical="center"/>
    </xf>
    <xf numFmtId="0" fontId="47" fillId="0" borderId="37" xfId="0" applyFont="1" applyFill="1" applyBorder="1" applyAlignment="1">
      <alignment horizontal="center" vertical="top"/>
    </xf>
    <xf numFmtId="3" fontId="47" fillId="0" borderId="0" xfId="0" applyNumberFormat="1" applyFont="1" applyFill="1"/>
    <xf numFmtId="0" fontId="47" fillId="0" borderId="37" xfId="0" applyFont="1" applyFill="1" applyBorder="1" applyAlignment="1">
      <alignment horizontal="center" vertical="center"/>
    </xf>
    <xf numFmtId="3" fontId="2" fillId="0" borderId="0" xfId="0" applyNumberFormat="1" applyFont="1" applyFill="1"/>
    <xf numFmtId="165" fontId="3" fillId="0" borderId="69" xfId="5" applyNumberFormat="1" applyFont="1" applyFill="1" applyBorder="1" applyAlignment="1">
      <alignment horizontal="right"/>
    </xf>
    <xf numFmtId="165" fontId="3" fillId="0" borderId="37" xfId="5" applyNumberFormat="1" applyFont="1" applyFill="1" applyBorder="1" applyAlignment="1">
      <alignment horizontal="right" vertical="center"/>
    </xf>
    <xf numFmtId="165" fontId="2" fillId="3" borderId="69" xfId="27" applyNumberFormat="1" applyFont="1" applyFill="1" applyBorder="1" applyAlignment="1">
      <alignment horizontal="right" vertical="center"/>
    </xf>
    <xf numFmtId="165" fontId="2" fillId="2" borderId="0" xfId="5" applyNumberFormat="1" applyFont="1" applyFill="1" applyAlignment="1">
      <alignment vertical="center"/>
    </xf>
    <xf numFmtId="165" fontId="5" fillId="0" borderId="37" xfId="5" applyNumberFormat="1" applyFont="1" applyBorder="1" applyAlignment="1">
      <alignment horizontal="right" vertical="top"/>
    </xf>
    <xf numFmtId="165" fontId="2" fillId="0" borderId="0" xfId="5" applyNumberFormat="1" applyFont="1" applyFill="1" applyBorder="1" applyAlignment="1">
      <alignment horizontal="right" vertical="center"/>
    </xf>
    <xf numFmtId="165" fontId="2" fillId="0" borderId="37" xfId="5" applyNumberFormat="1" applyFont="1" applyBorder="1" applyAlignment="1">
      <alignment vertical="center"/>
    </xf>
    <xf numFmtId="0" fontId="47" fillId="2" borderId="37" xfId="0" applyFont="1" applyFill="1" applyBorder="1"/>
    <xf numFmtId="2" fontId="2" fillId="2" borderId="37" xfId="0" applyNumberFormat="1" applyFont="1" applyFill="1" applyBorder="1" applyAlignment="1">
      <alignment horizontal="right" vertical="center"/>
    </xf>
    <xf numFmtId="0" fontId="2" fillId="0" borderId="34" xfId="0" applyFont="1" applyFill="1" applyBorder="1" applyAlignment="1">
      <alignment vertical="center"/>
    </xf>
    <xf numFmtId="3" fontId="2" fillId="0" borderId="0" xfId="0" applyNumberFormat="1" applyFont="1" applyFill="1" applyAlignment="1">
      <alignment horizontal="center"/>
    </xf>
    <xf numFmtId="0" fontId="2" fillId="2" borderId="50" xfId="0" applyFont="1" applyFill="1" applyBorder="1" applyAlignment="1">
      <alignment horizontal="center" vertical="center"/>
    </xf>
    <xf numFmtId="0" fontId="2" fillId="2" borderId="9" xfId="0" applyFont="1" applyFill="1" applyBorder="1" applyAlignment="1">
      <alignment vertical="center" wrapText="1"/>
    </xf>
    <xf numFmtId="0" fontId="2" fillId="3" borderId="50" xfId="2" applyFont="1" applyFill="1" applyBorder="1" applyAlignment="1">
      <alignment horizontal="center" vertical="top"/>
    </xf>
    <xf numFmtId="0" fontId="2" fillId="2" borderId="29" xfId="2" applyFont="1" applyFill="1" applyBorder="1" applyAlignment="1">
      <alignment horizontal="center" vertical="center"/>
    </xf>
    <xf numFmtId="0" fontId="3" fillId="3" borderId="0" xfId="0" quotePrefix="1" applyFont="1" applyFill="1" applyBorder="1" applyAlignment="1" applyProtection="1">
      <alignment horizontal="left" vertical="center"/>
    </xf>
    <xf numFmtId="0" fontId="3" fillId="3" borderId="0" xfId="0" applyFont="1" applyFill="1" applyBorder="1" applyAlignment="1">
      <alignment horizontal="left" vertical="center"/>
    </xf>
    <xf numFmtId="3" fontId="3" fillId="3" borderId="0" xfId="0" applyNumberFormat="1" applyFont="1" applyFill="1" applyBorder="1" applyAlignment="1">
      <alignment horizontal="center" vertical="center"/>
    </xf>
    <xf numFmtId="0" fontId="3" fillId="3" borderId="0" xfId="0" applyFont="1" applyFill="1" applyBorder="1" applyAlignment="1">
      <alignment horizontal="center" vertical="center"/>
    </xf>
    <xf numFmtId="165" fontId="3" fillId="3" borderId="0" xfId="5" applyNumberFormat="1" applyFont="1" applyFill="1" applyBorder="1" applyAlignment="1">
      <alignment horizontal="right" vertical="center"/>
    </xf>
    <xf numFmtId="165" fontId="3" fillId="3" borderId="0" xfId="22" applyNumberFormat="1" applyFont="1" applyFill="1" applyBorder="1" applyAlignment="1">
      <alignment horizontal="right" vertical="center"/>
    </xf>
    <xf numFmtId="0" fontId="3" fillId="3" borderId="0" xfId="2" applyFont="1" applyFill="1" applyAlignment="1">
      <alignment horizontal="center" vertical="center"/>
    </xf>
    <xf numFmtId="165" fontId="3" fillId="3" borderId="1" xfId="30" applyNumberFormat="1" applyFont="1" applyFill="1" applyBorder="1" applyAlignment="1" applyProtection="1">
      <alignment horizontal="right" vertical="center"/>
    </xf>
    <xf numFmtId="165" fontId="3" fillId="2" borderId="42" xfId="5" applyNumberFormat="1" applyFont="1" applyFill="1" applyBorder="1" applyAlignment="1">
      <alignment horizontal="center" vertical="center"/>
    </xf>
    <xf numFmtId="165" fontId="3" fillId="3" borderId="3" xfId="30" applyNumberFormat="1" applyFont="1" applyFill="1" applyBorder="1" applyAlignment="1">
      <alignment horizontal="center" vertical="center"/>
    </xf>
    <xf numFmtId="165" fontId="3" fillId="3" borderId="6" xfId="30" applyNumberFormat="1" applyFont="1" applyFill="1" applyBorder="1" applyAlignment="1">
      <alignment horizontal="center" vertical="center"/>
    </xf>
    <xf numFmtId="0" fontId="2" fillId="3" borderId="44" xfId="2" applyFont="1" applyFill="1" applyBorder="1" applyAlignment="1">
      <alignment horizontal="center" vertical="center"/>
    </xf>
    <xf numFmtId="0" fontId="2" fillId="3" borderId="44" xfId="2" applyFont="1" applyFill="1" applyBorder="1" applyAlignment="1">
      <alignment horizontal="left" vertical="center" wrapText="1"/>
    </xf>
    <xf numFmtId="165" fontId="2" fillId="2" borderId="44" xfId="5" applyNumberFormat="1" applyFont="1" applyFill="1" applyBorder="1" applyAlignment="1">
      <alignment horizontal="right" vertical="center"/>
    </xf>
    <xf numFmtId="165" fontId="2" fillId="3" borderId="69" xfId="30" applyNumberFormat="1" applyFont="1" applyFill="1" applyBorder="1" applyAlignment="1">
      <alignment horizontal="right" vertical="center"/>
    </xf>
    <xf numFmtId="0" fontId="2" fillId="3" borderId="35" xfId="2" applyFont="1" applyFill="1" applyBorder="1" applyAlignment="1">
      <alignment horizontal="center" vertical="center"/>
    </xf>
    <xf numFmtId="0" fontId="3" fillId="0" borderId="37" xfId="2" applyFont="1" applyBorder="1" applyAlignment="1" applyProtection="1">
      <alignment horizontal="left" vertical="top" wrapText="1"/>
    </xf>
    <xf numFmtId="165" fontId="2" fillId="3" borderId="51" xfId="30" applyNumberFormat="1" applyFont="1" applyFill="1" applyBorder="1" applyAlignment="1">
      <alignment horizontal="right" vertical="center"/>
    </xf>
    <xf numFmtId="0" fontId="2" fillId="3" borderId="35" xfId="2" applyFont="1" applyFill="1" applyBorder="1" applyAlignment="1">
      <alignment horizontal="left" vertical="center" wrapText="1"/>
    </xf>
    <xf numFmtId="0" fontId="4" fillId="3" borderId="35" xfId="2" applyFont="1" applyFill="1" applyBorder="1" applyAlignment="1">
      <alignment horizontal="left" vertical="center" wrapText="1"/>
    </xf>
    <xf numFmtId="0" fontId="3" fillId="3" borderId="35" xfId="2" applyFont="1" applyFill="1" applyBorder="1" applyAlignment="1">
      <alignment horizontal="left" vertical="center" wrapText="1"/>
    </xf>
    <xf numFmtId="165" fontId="2" fillId="3" borderId="35" xfId="5" applyNumberFormat="1" applyFont="1" applyFill="1" applyBorder="1" applyAlignment="1">
      <alignment horizontal="left" vertical="center" wrapText="1"/>
    </xf>
    <xf numFmtId="165" fontId="2" fillId="3" borderId="29" xfId="5" applyNumberFormat="1" applyFont="1" applyFill="1" applyBorder="1" applyAlignment="1">
      <alignment horizontal="centerContinuous" vertical="center"/>
    </xf>
    <xf numFmtId="165" fontId="2" fillId="3" borderId="37" xfId="30" applyNumberFormat="1" applyFont="1" applyFill="1" applyBorder="1" applyAlignment="1">
      <alignment vertical="center"/>
    </xf>
    <xf numFmtId="2" fontId="2" fillId="3" borderId="37" xfId="36" applyNumberFormat="1" applyFont="1" applyFill="1" applyBorder="1" applyAlignment="1">
      <alignment horizontal="center" vertical="center"/>
    </xf>
    <xf numFmtId="165" fontId="2" fillId="3" borderId="29" xfId="5" applyNumberFormat="1" applyFont="1" applyFill="1" applyBorder="1" applyAlignment="1">
      <alignment horizontal="right" vertical="center"/>
    </xf>
    <xf numFmtId="165" fontId="2" fillId="3" borderId="37" xfId="30" applyNumberFormat="1" applyFont="1" applyFill="1" applyBorder="1" applyAlignment="1">
      <alignment horizontal="right" vertical="center"/>
    </xf>
    <xf numFmtId="0" fontId="3" fillId="0" borderId="46" xfId="2" applyFont="1" applyBorder="1" applyAlignment="1" applyProtection="1">
      <alignment horizontal="center" vertical="top"/>
    </xf>
    <xf numFmtId="0" fontId="3" fillId="0" borderId="47" xfId="2" applyFont="1" applyBorder="1" applyAlignment="1" applyProtection="1">
      <alignment horizontal="left" vertical="top" wrapText="1"/>
    </xf>
    <xf numFmtId="0" fontId="3" fillId="0" borderId="47" xfId="2" applyFont="1" applyBorder="1" applyAlignment="1" applyProtection="1">
      <alignment horizontal="center" vertical="center"/>
    </xf>
    <xf numFmtId="1" fontId="3" fillId="0" borderId="47" xfId="2" applyNumberFormat="1" applyFont="1" applyBorder="1" applyAlignment="1" applyProtection="1">
      <alignment horizontal="center" vertical="center"/>
    </xf>
    <xf numFmtId="165" fontId="3" fillId="0" borderId="47" xfId="5" applyNumberFormat="1" applyFont="1" applyBorder="1" applyAlignment="1">
      <alignment horizontal="right" vertical="top"/>
    </xf>
    <xf numFmtId="165" fontId="3" fillId="0" borderId="48" xfId="24" applyNumberFormat="1" applyFont="1" applyBorder="1" applyAlignment="1">
      <alignment horizontal="right" vertical="top"/>
    </xf>
    <xf numFmtId="0" fontId="2" fillId="0" borderId="37" xfId="2" applyFont="1" applyBorder="1" applyAlignment="1">
      <alignment horizontal="center" vertical="top"/>
    </xf>
    <xf numFmtId="0" fontId="2" fillId="0" borderId="34" xfId="2" quotePrefix="1" applyFont="1" applyBorder="1" applyAlignment="1">
      <alignment horizontal="left" vertical="top" wrapText="1"/>
    </xf>
    <xf numFmtId="0" fontId="2" fillId="0" borderId="37" xfId="2" applyFont="1" applyBorder="1" applyAlignment="1">
      <alignment horizontal="center" vertical="center"/>
    </xf>
    <xf numFmtId="3" fontId="2" fillId="0" borderId="37" xfId="2" applyNumberFormat="1" applyFont="1" applyBorder="1" applyAlignment="1">
      <alignment horizontal="center" vertical="center"/>
    </xf>
    <xf numFmtId="165" fontId="2" fillId="0" borderId="37" xfId="24" applyNumberFormat="1" applyFont="1" applyBorder="1" applyAlignment="1">
      <alignment horizontal="right" vertical="top"/>
    </xf>
    <xf numFmtId="0" fontId="2" fillId="0" borderId="37" xfId="2" applyFont="1" applyBorder="1" applyAlignment="1" applyProtection="1">
      <alignment horizontal="center"/>
    </xf>
    <xf numFmtId="0" fontId="2" fillId="0" borderId="37" xfId="2" applyFont="1" applyBorder="1" applyAlignment="1" applyProtection="1">
      <alignment horizontal="left" vertical="top" wrapText="1"/>
    </xf>
    <xf numFmtId="1" fontId="2" fillId="0" borderId="37" xfId="2" applyNumberFormat="1" applyFont="1" applyBorder="1" applyAlignment="1">
      <alignment horizontal="center" vertical="center"/>
    </xf>
    <xf numFmtId="0" fontId="2" fillId="0" borderId="55" xfId="2" applyFont="1" applyBorder="1" applyAlignment="1" applyProtection="1">
      <alignment horizontal="center"/>
    </xf>
    <xf numFmtId="165" fontId="3" fillId="0" borderId="47" xfId="24" quotePrefix="1" applyNumberFormat="1" applyFont="1" applyBorder="1" applyAlignment="1">
      <alignment horizontal="right" vertical="top"/>
    </xf>
    <xf numFmtId="1" fontId="2" fillId="0" borderId="55" xfId="2" applyNumberFormat="1" applyFont="1" applyBorder="1" applyAlignment="1">
      <alignment horizontal="center" vertical="center"/>
    </xf>
    <xf numFmtId="165" fontId="2" fillId="0" borderId="55" xfId="5" applyNumberFormat="1" applyFont="1" applyBorder="1" applyAlignment="1">
      <alignment horizontal="right" vertical="top"/>
    </xf>
    <xf numFmtId="165" fontId="3" fillId="0" borderId="55" xfId="24" applyNumberFormat="1" applyFont="1" applyBorder="1" applyAlignment="1">
      <alignment horizontal="right" vertical="top"/>
    </xf>
    <xf numFmtId="3" fontId="3" fillId="3" borderId="0" xfId="2" applyNumberFormat="1" applyFont="1" applyFill="1" applyBorder="1" applyAlignment="1">
      <alignment horizontal="center" vertical="center"/>
    </xf>
    <xf numFmtId="165" fontId="3" fillId="3" borderId="0" xfId="24" applyNumberFormat="1" applyFont="1" applyFill="1" applyBorder="1" applyAlignment="1">
      <alignment horizontal="right" vertical="center"/>
    </xf>
    <xf numFmtId="0" fontId="3" fillId="0" borderId="0" xfId="2" applyFont="1" applyAlignment="1">
      <alignment horizontal="center"/>
    </xf>
    <xf numFmtId="0" fontId="3" fillId="0" borderId="0" xfId="2" applyFont="1"/>
    <xf numFmtId="0" fontId="3" fillId="0" borderId="0" xfId="2" applyFont="1" applyAlignment="1">
      <alignment horizontal="center" vertical="center"/>
    </xf>
    <xf numFmtId="3" fontId="3" fillId="0" borderId="0" xfId="2" applyNumberFormat="1" applyFont="1" applyAlignment="1">
      <alignment horizontal="center" vertical="center"/>
    </xf>
    <xf numFmtId="165" fontId="3" fillId="0" borderId="0" xfId="24" applyNumberFormat="1" applyFont="1" applyAlignment="1">
      <alignment horizontal="center"/>
    </xf>
    <xf numFmtId="0" fontId="3" fillId="3" borderId="42" xfId="2" applyFont="1" applyFill="1" applyBorder="1" applyAlignment="1">
      <alignment horizontal="center" vertical="center"/>
    </xf>
    <xf numFmtId="4" fontId="3" fillId="3" borderId="42" xfId="2" applyNumberFormat="1" applyFont="1" applyFill="1" applyBorder="1" applyAlignment="1">
      <alignment horizontal="center" vertical="center"/>
    </xf>
    <xf numFmtId="165" fontId="3" fillId="3" borderId="42" xfId="24" applyNumberFormat="1" applyFont="1" applyFill="1" applyBorder="1" applyAlignment="1">
      <alignment horizontal="center" vertical="center"/>
    </xf>
    <xf numFmtId="0" fontId="3" fillId="3" borderId="37" xfId="2" applyFont="1" applyFill="1" applyBorder="1" applyAlignment="1">
      <alignment horizontal="center" vertical="center"/>
    </xf>
    <xf numFmtId="0" fontId="3" fillId="3" borderId="37" xfId="2" applyFont="1" applyFill="1" applyBorder="1" applyAlignment="1">
      <alignment vertical="center"/>
    </xf>
    <xf numFmtId="4" fontId="3" fillId="3" borderId="37" xfId="2" applyNumberFormat="1" applyFont="1" applyFill="1" applyBorder="1" applyAlignment="1">
      <alignment horizontal="center" vertical="center"/>
    </xf>
    <xf numFmtId="165" fontId="3" fillId="3" borderId="37" xfId="24" applyNumberFormat="1" applyFont="1" applyFill="1" applyBorder="1" applyAlignment="1">
      <alignment horizontal="center" vertical="center"/>
    </xf>
    <xf numFmtId="0" fontId="3" fillId="3" borderId="23" xfId="2" applyFont="1" applyFill="1" applyBorder="1" applyAlignment="1">
      <alignment horizontal="center" vertical="center"/>
    </xf>
    <xf numFmtId="0" fontId="3" fillId="3" borderId="23" xfId="2" applyFont="1" applyFill="1" applyBorder="1" applyAlignment="1">
      <alignment vertical="center"/>
    </xf>
    <xf numFmtId="4" fontId="3" fillId="3" borderId="23" xfId="2" applyNumberFormat="1" applyFont="1" applyFill="1" applyBorder="1" applyAlignment="1">
      <alignment horizontal="center" vertical="center"/>
    </xf>
    <xf numFmtId="165" fontId="3" fillId="3" borderId="23" xfId="24" applyNumberFormat="1" applyFont="1" applyFill="1" applyBorder="1" applyAlignment="1">
      <alignment horizontal="center" vertical="center"/>
    </xf>
    <xf numFmtId="0" fontId="3" fillId="0" borderId="37" xfId="2" applyFont="1" applyBorder="1" applyAlignment="1">
      <alignment horizontal="center"/>
    </xf>
    <xf numFmtId="0" fontId="3" fillId="0" borderId="37" xfId="2" applyFont="1" applyBorder="1"/>
    <xf numFmtId="0" fontId="3" fillId="0" borderId="37" xfId="2" applyFont="1" applyBorder="1" applyAlignment="1">
      <alignment horizontal="center" vertical="center"/>
    </xf>
    <xf numFmtId="4" fontId="3" fillId="0" borderId="37" xfId="2" applyNumberFormat="1" applyFont="1" applyBorder="1" applyAlignment="1">
      <alignment horizontal="center" vertical="center"/>
    </xf>
    <xf numFmtId="165" fontId="3" fillId="0" borderId="37" xfId="24" applyNumberFormat="1" applyFont="1" applyBorder="1" applyAlignment="1">
      <alignment horizontal="center"/>
    </xf>
    <xf numFmtId="0" fontId="3" fillId="0" borderId="0" xfId="2" applyFont="1" applyBorder="1" applyAlignment="1" applyProtection="1">
      <alignment horizontal="left" vertical="top" wrapText="1"/>
    </xf>
    <xf numFmtId="0" fontId="3" fillId="0" borderId="37" xfId="2" applyFont="1" applyBorder="1" applyAlignment="1">
      <alignment horizontal="center" vertical="top"/>
    </xf>
    <xf numFmtId="169" fontId="3" fillId="0" borderId="37" xfId="2" applyNumberFormat="1" applyFont="1" applyBorder="1" applyAlignment="1">
      <alignment horizontal="center" vertical="center"/>
    </xf>
    <xf numFmtId="0" fontId="15" fillId="0" borderId="37" xfId="2" applyFont="1" applyBorder="1" applyAlignment="1">
      <alignment horizontal="center" vertical="top"/>
    </xf>
    <xf numFmtId="0" fontId="16" fillId="0" borderId="37" xfId="2" applyFont="1" applyBorder="1" applyAlignment="1">
      <alignment vertical="top" wrapText="1"/>
    </xf>
    <xf numFmtId="0" fontId="15" fillId="0" borderId="37" xfId="2" applyFont="1" applyBorder="1" applyAlignment="1">
      <alignment horizontal="center" vertical="center"/>
    </xf>
    <xf numFmtId="169" fontId="15" fillId="0" borderId="37" xfId="2" applyNumberFormat="1" applyFont="1" applyBorder="1" applyAlignment="1">
      <alignment horizontal="center" vertical="center"/>
    </xf>
    <xf numFmtId="165" fontId="15" fillId="0" borderId="34" xfId="24" applyNumberFormat="1" applyFont="1" applyBorder="1" applyAlignment="1">
      <alignment horizontal="centerContinuous"/>
    </xf>
    <xf numFmtId="165" fontId="15" fillId="0" borderId="37" xfId="24" applyNumberFormat="1" applyFont="1" applyBorder="1" applyAlignment="1">
      <alignment horizontal="centerContinuous"/>
    </xf>
    <xf numFmtId="0" fontId="15" fillId="0" borderId="37" xfId="2" applyFont="1" applyBorder="1" applyAlignment="1">
      <alignment vertical="top" wrapText="1"/>
    </xf>
    <xf numFmtId="165" fontId="15" fillId="0" borderId="34" xfId="24" applyNumberFormat="1" applyFont="1" applyBorder="1" applyAlignment="1">
      <alignment horizontal="center"/>
    </xf>
    <xf numFmtId="165" fontId="15" fillId="0" borderId="37" xfId="24" applyNumberFormat="1" applyFont="1" applyBorder="1" applyAlignment="1">
      <alignment horizontal="center"/>
    </xf>
    <xf numFmtId="0" fontId="15" fillId="0" borderId="37" xfId="2" quotePrefix="1" applyFont="1" applyBorder="1" applyAlignment="1">
      <alignment horizontal="left" vertical="top" wrapText="1"/>
    </xf>
    <xf numFmtId="175" fontId="2" fillId="0" borderId="37" xfId="2" applyNumberFormat="1" applyFont="1" applyFill="1" applyBorder="1" applyAlignment="1">
      <alignment horizontal="center" vertical="center"/>
    </xf>
    <xf numFmtId="165" fontId="15" fillId="0" borderId="0" xfId="24" applyNumberFormat="1" applyFont="1" applyAlignment="1">
      <alignment horizontal="center" vertical="center"/>
    </xf>
    <xf numFmtId="165" fontId="15" fillId="0" borderId="37" xfId="24" applyNumberFormat="1" applyFont="1" applyBorder="1" applyAlignment="1">
      <alignment horizontal="center" vertical="center"/>
    </xf>
    <xf numFmtId="165" fontId="3" fillId="0" borderId="37" xfId="24" applyNumberFormat="1" applyFont="1" applyBorder="1" applyAlignment="1">
      <alignment horizontal="center" vertical="center"/>
    </xf>
    <xf numFmtId="0" fontId="4" fillId="0" borderId="37" xfId="2" applyFont="1" applyBorder="1" applyAlignment="1">
      <alignment vertical="top"/>
    </xf>
    <xf numFmtId="165" fontId="2" fillId="0" borderId="37" xfId="24" applyNumberFormat="1" applyFont="1" applyFill="1" applyBorder="1" applyAlignment="1">
      <alignment horizontal="center" vertical="center"/>
    </xf>
    <xf numFmtId="0" fontId="10" fillId="0" borderId="37" xfId="2" applyFont="1" applyBorder="1" applyAlignment="1">
      <alignment horizontal="left" vertical="top" wrapText="1"/>
    </xf>
    <xf numFmtId="0" fontId="15" fillId="3" borderId="37" xfId="2" applyFont="1" applyFill="1" applyBorder="1" applyAlignment="1">
      <alignment horizontal="left" vertical="center" wrapText="1"/>
    </xf>
    <xf numFmtId="3" fontId="15" fillId="3" borderId="37" xfId="2" applyNumberFormat="1" applyFont="1" applyFill="1" applyBorder="1" applyAlignment="1">
      <alignment horizontal="center" vertical="center"/>
    </xf>
    <xf numFmtId="165" fontId="15" fillId="3" borderId="37" xfId="24" applyNumberFormat="1" applyFont="1" applyFill="1" applyBorder="1" applyAlignment="1">
      <alignment horizontal="right" vertical="center"/>
    </xf>
    <xf numFmtId="169" fontId="2" fillId="0" borderId="37" xfId="2" applyNumberFormat="1" applyFont="1" applyBorder="1" applyAlignment="1">
      <alignment horizontal="center" vertical="center"/>
    </xf>
    <xf numFmtId="165" fontId="2" fillId="0" borderId="37" xfId="24" applyNumberFormat="1" applyFont="1" applyBorder="1" applyAlignment="1">
      <alignment horizontal="center" vertical="center"/>
    </xf>
    <xf numFmtId="0" fontId="2" fillId="0" borderId="37" xfId="2" applyFont="1" applyBorder="1" applyAlignment="1">
      <alignment vertical="top"/>
    </xf>
    <xf numFmtId="0" fontId="2" fillId="0" borderId="37" xfId="2" applyNumberFormat="1" applyFont="1" applyBorder="1" applyAlignment="1">
      <alignment horizontal="center" vertical="top"/>
    </xf>
    <xf numFmtId="0" fontId="6" fillId="0" borderId="34" xfId="2" applyFont="1" applyBorder="1" applyAlignment="1">
      <alignment vertical="top"/>
    </xf>
    <xf numFmtId="3" fontId="2" fillId="0" borderId="37" xfId="86" applyNumberFormat="1" applyFont="1" applyBorder="1" applyAlignment="1">
      <alignment horizontal="center" vertical="center"/>
    </xf>
    <xf numFmtId="0" fontId="2" fillId="0" borderId="34" xfId="2" quotePrefix="1" applyFont="1" applyBorder="1" applyAlignment="1">
      <alignment horizontal="left" vertical="top"/>
    </xf>
    <xf numFmtId="0" fontId="6" fillId="0" borderId="37" xfId="2" applyFont="1" applyBorder="1" applyAlignment="1">
      <alignment vertical="top"/>
    </xf>
    <xf numFmtId="0" fontId="2" fillId="0" borderId="37" xfId="2" applyFont="1" applyBorder="1" applyAlignment="1">
      <alignment horizontal="left" vertical="top" wrapText="1"/>
    </xf>
    <xf numFmtId="0" fontId="4" fillId="0" borderId="37" xfId="2" applyFont="1" applyBorder="1" applyAlignment="1">
      <alignment horizontal="left" vertical="top" wrapText="1"/>
    </xf>
    <xf numFmtId="0" fontId="4" fillId="0" borderId="34" xfId="2" applyFont="1" applyBorder="1" applyAlignment="1">
      <alignment vertical="top"/>
    </xf>
    <xf numFmtId="0" fontId="10" fillId="0" borderId="34" xfId="2" applyFont="1" applyBorder="1" applyAlignment="1">
      <alignment horizontal="left" vertical="top" wrapText="1"/>
    </xf>
    <xf numFmtId="0" fontId="2" fillId="0" borderId="34" xfId="2" applyFont="1" applyBorder="1" applyAlignment="1">
      <alignment vertical="top"/>
    </xf>
    <xf numFmtId="0" fontId="2" fillId="0" borderId="34" xfId="2" applyFont="1" applyBorder="1" applyAlignment="1">
      <alignment horizontal="left" vertical="top" wrapText="1"/>
    </xf>
    <xf numFmtId="165" fontId="15" fillId="0" borderId="37" xfId="24" applyNumberFormat="1" applyFont="1" applyBorder="1" applyAlignment="1">
      <alignment horizontal="right" vertical="top"/>
    </xf>
    <xf numFmtId="0" fontId="2" fillId="0" borderId="46" xfId="2" applyFont="1" applyBorder="1" applyAlignment="1" applyProtection="1">
      <alignment horizontal="center" vertical="top"/>
    </xf>
    <xf numFmtId="0" fontId="2" fillId="0" borderId="47" xfId="2" applyFont="1" applyBorder="1" applyAlignment="1" applyProtection="1">
      <alignment horizontal="left" vertical="top" wrapText="1"/>
    </xf>
    <xf numFmtId="0" fontId="2" fillId="0" borderId="47" xfId="2" applyFont="1" applyBorder="1" applyAlignment="1" applyProtection="1">
      <alignment horizontal="center" vertical="center"/>
    </xf>
    <xf numFmtId="1" fontId="2" fillId="0" borderId="47" xfId="2" applyNumberFormat="1" applyFont="1" applyBorder="1" applyAlignment="1" applyProtection="1">
      <alignment horizontal="center" vertical="center"/>
    </xf>
    <xf numFmtId="165" fontId="3" fillId="0" borderId="47" xfId="24" applyNumberFormat="1" applyFont="1" applyBorder="1" applyAlignment="1">
      <alignment horizontal="right" vertical="top"/>
    </xf>
    <xf numFmtId="0" fontId="6" fillId="0" borderId="37" xfId="2" applyFont="1" applyBorder="1" applyAlignment="1">
      <alignment horizontal="left" vertical="top" wrapText="1"/>
    </xf>
    <xf numFmtId="0" fontId="10" fillId="0" borderId="37" xfId="2" quotePrefix="1" applyFont="1" applyBorder="1" applyAlignment="1">
      <alignment horizontal="left" vertical="top" wrapText="1"/>
    </xf>
    <xf numFmtId="0" fontId="2" fillId="0" borderId="37" xfId="2" quotePrefix="1" applyFont="1" applyBorder="1" applyAlignment="1">
      <alignment horizontal="center" vertical="top"/>
    </xf>
    <xf numFmtId="3" fontId="2" fillId="0" borderId="37" xfId="2" applyNumberFormat="1" applyFont="1" applyBorder="1" applyAlignment="1" applyProtection="1">
      <alignment horizontal="center" vertical="center"/>
    </xf>
    <xf numFmtId="0" fontId="6" fillId="0" borderId="34" xfId="2" applyFont="1" applyBorder="1" applyAlignment="1">
      <alignment horizontal="left" vertical="top" wrapText="1"/>
    </xf>
    <xf numFmtId="0" fontId="17" fillId="0" borderId="37" xfId="2" applyFont="1" applyBorder="1" applyAlignment="1">
      <alignment horizontal="left" vertical="top" wrapText="1"/>
    </xf>
    <xf numFmtId="165" fontId="15" fillId="3" borderId="37" xfId="24" applyNumberFormat="1" applyFont="1" applyFill="1" applyBorder="1" applyAlignment="1">
      <alignment vertical="center"/>
    </xf>
    <xf numFmtId="0" fontId="9" fillId="0" borderId="37" xfId="2" applyFont="1" applyBorder="1" applyAlignment="1">
      <alignment vertical="top"/>
    </xf>
    <xf numFmtId="0" fontId="4" fillId="0" borderId="34" xfId="2" applyFont="1" applyBorder="1" applyAlignment="1">
      <alignment horizontal="left" vertical="top" wrapText="1"/>
    </xf>
    <xf numFmtId="0" fontId="10" fillId="0" borderId="34" xfId="2" quotePrefix="1" applyFont="1" applyBorder="1" applyAlignment="1">
      <alignment horizontal="left" vertical="top" wrapText="1"/>
    </xf>
    <xf numFmtId="0" fontId="3" fillId="0" borderId="48" xfId="2" applyFont="1" applyBorder="1" applyAlignment="1">
      <alignment horizontal="center" vertical="top"/>
    </xf>
    <xf numFmtId="0" fontId="3" fillId="0" borderId="48" xfId="2" applyFont="1" applyBorder="1" applyAlignment="1">
      <alignment horizontal="left" vertical="top" wrapText="1"/>
    </xf>
    <xf numFmtId="0" fontId="3" fillId="0" borderId="48" xfId="2" applyFont="1" applyBorder="1" applyAlignment="1">
      <alignment horizontal="center" vertical="center"/>
    </xf>
    <xf numFmtId="3" fontId="3" fillId="0" borderId="48" xfId="2" applyNumberFormat="1" applyFont="1" applyBorder="1" applyAlignment="1">
      <alignment horizontal="center" vertical="center"/>
    </xf>
    <xf numFmtId="165" fontId="3" fillId="0" borderId="48" xfId="24" applyNumberFormat="1" applyFont="1" applyBorder="1" applyAlignment="1">
      <alignment horizontal="right" vertical="center"/>
    </xf>
    <xf numFmtId="165" fontId="3" fillId="0" borderId="48" xfId="24" applyNumberFormat="1" applyFont="1" applyBorder="1" applyAlignment="1">
      <alignment horizontal="center" vertical="center"/>
    </xf>
    <xf numFmtId="0" fontId="2" fillId="0" borderId="0" xfId="2" applyFont="1" applyAlignment="1">
      <alignment horizontal="center" vertical="center"/>
    </xf>
    <xf numFmtId="165" fontId="2" fillId="0" borderId="42" xfId="24" applyNumberFormat="1" applyFont="1" applyBorder="1"/>
    <xf numFmtId="3" fontId="2" fillId="0" borderId="34" xfId="2" applyNumberFormat="1" applyFont="1" applyBorder="1" applyAlignment="1">
      <alignment horizontal="center" vertical="center"/>
    </xf>
    <xf numFmtId="4" fontId="2" fillId="0" borderId="37" xfId="2" applyNumberFormat="1" applyFont="1" applyBorder="1" applyAlignment="1">
      <alignment horizontal="center" vertical="center"/>
    </xf>
    <xf numFmtId="165" fontId="2" fillId="3" borderId="0" xfId="24" applyNumberFormat="1" applyFont="1" applyFill="1" applyAlignment="1">
      <alignment vertical="center"/>
    </xf>
    <xf numFmtId="165" fontId="2" fillId="0" borderId="0" xfId="24" applyNumberFormat="1" applyFont="1" applyAlignment="1">
      <alignment horizontal="center" vertical="center"/>
    </xf>
    <xf numFmtId="0" fontId="15" fillId="0" borderId="37" xfId="2" applyFont="1" applyBorder="1" applyAlignment="1">
      <alignment horizontal="center"/>
    </xf>
    <xf numFmtId="0" fontId="16" fillId="0" borderId="37" xfId="2" applyFont="1" applyBorder="1" applyAlignment="1">
      <alignment vertical="top"/>
    </xf>
    <xf numFmtId="4" fontId="15" fillId="0" borderId="37" xfId="2" applyNumberFormat="1" applyFont="1" applyBorder="1" applyAlignment="1">
      <alignment horizontal="center" vertical="center"/>
    </xf>
    <xf numFmtId="0" fontId="15" fillId="0" borderId="37" xfId="2" applyFont="1" applyBorder="1" applyAlignment="1">
      <alignment vertical="top"/>
    </xf>
    <xf numFmtId="0" fontId="15" fillId="0" borderId="34" xfId="2" applyFont="1" applyBorder="1" applyAlignment="1">
      <alignment vertical="top"/>
    </xf>
    <xf numFmtId="165" fontId="15" fillId="3" borderId="0" xfId="24" applyNumberFormat="1" applyFont="1" applyFill="1" applyBorder="1" applyAlignment="1">
      <alignment vertical="center"/>
    </xf>
    <xf numFmtId="165" fontId="2" fillId="0" borderId="0" xfId="24" applyNumberFormat="1" applyFont="1" applyBorder="1" applyAlignment="1">
      <alignment horizontal="center" vertical="center"/>
    </xf>
    <xf numFmtId="3" fontId="15" fillId="0" borderId="37" xfId="2" applyNumberFormat="1" applyFont="1" applyBorder="1" applyAlignment="1">
      <alignment horizontal="center" vertical="center"/>
    </xf>
    <xf numFmtId="0" fontId="2" fillId="0" borderId="37" xfId="2" quotePrefix="1" applyFont="1" applyBorder="1" applyAlignment="1">
      <alignment horizontal="left" vertical="top" wrapText="1"/>
    </xf>
    <xf numFmtId="0" fontId="2" fillId="0" borderId="37" xfId="2" applyFont="1" applyBorder="1" applyAlignment="1" applyProtection="1">
      <alignment horizontal="center" vertical="top"/>
    </xf>
    <xf numFmtId="0" fontId="4" fillId="0" borderId="37" xfId="2" applyFont="1" applyBorder="1" applyAlignment="1" applyProtection="1">
      <alignment horizontal="left" vertical="top" wrapText="1"/>
    </xf>
    <xf numFmtId="0" fontId="2" fillId="0" borderId="37" xfId="2" applyFont="1" applyBorder="1" applyAlignment="1" applyProtection="1">
      <alignment horizontal="center" vertical="center"/>
    </xf>
    <xf numFmtId="165" fontId="2" fillId="0" borderId="37" xfId="24" applyNumberFormat="1" applyFont="1" applyBorder="1" applyAlignment="1" applyProtection="1">
      <alignment horizontal="center" vertical="center"/>
    </xf>
    <xf numFmtId="0" fontId="9" fillId="0" borderId="37" xfId="2" applyFont="1" applyBorder="1" applyAlignment="1" applyProtection="1">
      <alignment horizontal="left" vertical="top" wrapText="1"/>
    </xf>
    <xf numFmtId="0" fontId="17" fillId="0" borderId="37" xfId="2" applyFont="1" applyBorder="1" applyAlignment="1">
      <alignment vertical="top"/>
    </xf>
    <xf numFmtId="0" fontId="14" fillId="0" borderId="37" xfId="2" applyFont="1" applyBorder="1" applyAlignment="1">
      <alignment horizontal="center" vertical="top"/>
    </xf>
    <xf numFmtId="0" fontId="14" fillId="0" borderId="37" xfId="2" applyFont="1" applyBorder="1" applyAlignment="1">
      <alignment vertical="top"/>
    </xf>
    <xf numFmtId="0" fontId="14" fillId="0" borderId="37" xfId="2" applyFont="1" applyBorder="1" applyAlignment="1">
      <alignment horizontal="center" vertical="center"/>
    </xf>
    <xf numFmtId="4" fontId="14" fillId="0" borderId="37" xfId="2" applyNumberFormat="1" applyFont="1" applyBorder="1" applyAlignment="1">
      <alignment horizontal="center" vertical="center"/>
    </xf>
    <xf numFmtId="165" fontId="3" fillId="0" borderId="37" xfId="24" applyNumberFormat="1" applyFont="1" applyBorder="1" applyAlignment="1">
      <alignment horizontal="right" vertical="top"/>
    </xf>
    <xf numFmtId="0" fontId="2" fillId="0" borderId="37" xfId="2" applyFont="1" applyBorder="1" applyAlignment="1">
      <alignment vertical="top" wrapText="1"/>
    </xf>
    <xf numFmtId="0" fontId="2" fillId="0" borderId="56" xfId="2" applyFont="1" applyBorder="1" applyAlignment="1">
      <alignment horizontal="left" vertical="top" wrapText="1"/>
    </xf>
    <xf numFmtId="165" fontId="2" fillId="2" borderId="37" xfId="24" applyNumberFormat="1" applyFont="1" applyFill="1" applyBorder="1" applyAlignment="1">
      <alignment horizontal="center" vertical="center"/>
    </xf>
    <xf numFmtId="165" fontId="15" fillId="2" borderId="37" xfId="24" applyNumberFormat="1" applyFont="1" applyFill="1" applyBorder="1" applyAlignment="1">
      <alignment horizontal="center" vertical="center"/>
    </xf>
    <xf numFmtId="165" fontId="2" fillId="2" borderId="37" xfId="24" applyNumberFormat="1" applyFont="1" applyFill="1" applyBorder="1" applyAlignment="1">
      <alignment horizontal="right" vertical="top"/>
    </xf>
    <xf numFmtId="165" fontId="15" fillId="2" borderId="37" xfId="24" applyNumberFormat="1" applyFont="1" applyFill="1" applyBorder="1" applyAlignment="1">
      <alignment horizontal="right" vertical="top"/>
    </xf>
    <xf numFmtId="49" fontId="2" fillId="2" borderId="37" xfId="6" applyNumberFormat="1" applyFont="1" applyFill="1" applyBorder="1" applyAlignment="1">
      <alignment horizontal="center" vertical="center"/>
    </xf>
    <xf numFmtId="165" fontId="2" fillId="0" borderId="37" xfId="22" applyNumberFormat="1" applyFont="1" applyBorder="1" applyAlignment="1">
      <alignment horizontal="right" vertical="top"/>
    </xf>
    <xf numFmtId="0" fontId="2" fillId="0" borderId="37" xfId="2" quotePrefix="1" applyFont="1" applyBorder="1" applyAlignment="1" applyProtection="1">
      <alignment horizontal="left" vertical="top" wrapText="1"/>
    </xf>
    <xf numFmtId="4" fontId="15" fillId="0" borderId="35" xfId="0" applyNumberFormat="1" applyFont="1" applyFill="1" applyBorder="1" applyAlignment="1">
      <alignment horizontal="center" vertical="center"/>
    </xf>
    <xf numFmtId="4" fontId="15" fillId="3" borderId="35" xfId="0" applyNumberFormat="1" applyFont="1" applyFill="1" applyBorder="1" applyAlignment="1">
      <alignment horizontal="center" vertical="center"/>
    </xf>
    <xf numFmtId="3" fontId="15" fillId="3" borderId="35" xfId="0" applyNumberFormat="1" applyFont="1" applyFill="1" applyBorder="1" applyAlignment="1">
      <alignment horizontal="center" vertical="center"/>
    </xf>
    <xf numFmtId="0" fontId="21" fillId="0" borderId="32" xfId="0" applyFont="1" applyBorder="1" applyAlignment="1">
      <alignment vertical="center" wrapText="1"/>
    </xf>
    <xf numFmtId="0" fontId="20" fillId="0" borderId="32" xfId="0" applyFont="1" applyBorder="1" applyAlignment="1">
      <alignment horizontal="justify" vertical="center" wrapText="1"/>
    </xf>
    <xf numFmtId="43" fontId="15" fillId="2" borderId="55" xfId="24" applyNumberFormat="1" applyFont="1" applyFill="1" applyBorder="1" applyAlignment="1">
      <alignment horizontal="right"/>
    </xf>
    <xf numFmtId="0" fontId="36" fillId="2" borderId="0" xfId="0" applyFont="1" applyFill="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32" fillId="0" borderId="0" xfId="0" applyFont="1" applyAlignment="1">
      <alignment horizontal="center" vertical="center"/>
    </xf>
    <xf numFmtId="0" fontId="34" fillId="2" borderId="0" xfId="2" applyFont="1" applyFill="1" applyBorder="1" applyAlignment="1">
      <alignment horizontal="center" vertical="center"/>
    </xf>
    <xf numFmtId="0" fontId="30" fillId="0" borderId="0" xfId="0" applyFont="1" applyAlignment="1">
      <alignment horizontal="center" vertical="center"/>
    </xf>
    <xf numFmtId="0" fontId="28" fillId="0" borderId="0" xfId="0" applyFont="1" applyAlignment="1">
      <alignment horizontal="center" vertical="center"/>
    </xf>
    <xf numFmtId="0" fontId="5" fillId="0" borderId="0" xfId="0" applyFont="1" applyAlignment="1">
      <alignment vertical="center"/>
    </xf>
    <xf numFmtId="49" fontId="14" fillId="2" borderId="59" xfId="2" applyNumberFormat="1" applyFont="1" applyFill="1" applyBorder="1" applyAlignment="1">
      <alignment horizontal="right"/>
    </xf>
    <xf numFmtId="49" fontId="14" fillId="2" borderId="57" xfId="2" applyNumberFormat="1" applyFont="1" applyFill="1" applyBorder="1" applyAlignment="1">
      <alignment horizontal="right"/>
    </xf>
    <xf numFmtId="49" fontId="14" fillId="2" borderId="61" xfId="2" applyNumberFormat="1" applyFont="1" applyFill="1" applyBorder="1" applyAlignment="1">
      <alignment horizontal="right"/>
    </xf>
    <xf numFmtId="49" fontId="14" fillId="2" borderId="59" xfId="2" applyNumberFormat="1" applyFont="1" applyFill="1" applyBorder="1" applyAlignment="1">
      <alignment horizontal="right" vertical="center"/>
    </xf>
    <xf numFmtId="49" fontId="14" fillId="2" borderId="57" xfId="2" applyNumberFormat="1" applyFont="1" applyFill="1" applyBorder="1" applyAlignment="1">
      <alignment horizontal="right" vertical="center"/>
    </xf>
    <xf numFmtId="49" fontId="14" fillId="2" borderId="61" xfId="2" applyNumberFormat="1" applyFont="1" applyFill="1" applyBorder="1" applyAlignment="1">
      <alignment horizontal="right" vertical="center"/>
    </xf>
    <xf numFmtId="49" fontId="15" fillId="2" borderId="59" xfId="2" applyNumberFormat="1" applyFont="1" applyFill="1" applyBorder="1" applyAlignment="1">
      <alignment horizontal="right" vertical="center"/>
    </xf>
    <xf numFmtId="49" fontId="15" fillId="2" borderId="57" xfId="2" applyNumberFormat="1" applyFont="1" applyFill="1" applyBorder="1" applyAlignment="1">
      <alignment horizontal="right" vertical="center"/>
    </xf>
    <xf numFmtId="49" fontId="15" fillId="2" borderId="61" xfId="2" applyNumberFormat="1" applyFont="1" applyFill="1" applyBorder="1" applyAlignment="1">
      <alignment horizontal="right" vertical="center"/>
    </xf>
    <xf numFmtId="0" fontId="18" fillId="0" borderId="64" xfId="0" applyFont="1" applyBorder="1" applyAlignment="1">
      <alignment horizontal="center" vertical="center"/>
    </xf>
    <xf numFmtId="0" fontId="18" fillId="0" borderId="24" xfId="0" applyFont="1" applyBorder="1" applyAlignment="1">
      <alignment horizontal="center" vertical="center"/>
    </xf>
    <xf numFmtId="0" fontId="18" fillId="0" borderId="41" xfId="0" applyFont="1" applyBorder="1" applyAlignment="1">
      <alignment horizontal="center" vertical="center"/>
    </xf>
    <xf numFmtId="0" fontId="3" fillId="3" borderId="56" xfId="2" applyFont="1" applyFill="1" applyBorder="1" applyAlignment="1">
      <alignment horizontal="center" vertical="center"/>
    </xf>
    <xf numFmtId="0" fontId="3" fillId="3" borderId="0" xfId="2" applyFont="1" applyFill="1" applyBorder="1" applyAlignment="1">
      <alignment horizontal="center" vertical="center"/>
    </xf>
    <xf numFmtId="0" fontId="3" fillId="3" borderId="9" xfId="2" applyFont="1" applyFill="1" applyBorder="1" applyAlignment="1">
      <alignment horizontal="center" vertical="center"/>
    </xf>
    <xf numFmtId="0" fontId="14" fillId="2" borderId="57" xfId="2" applyFont="1" applyFill="1" applyBorder="1" applyAlignment="1">
      <alignment horizontal="right"/>
    </xf>
    <xf numFmtId="0" fontId="14" fillId="2" borderId="61" xfId="2" applyFont="1" applyFill="1" applyBorder="1" applyAlignment="1">
      <alignment horizontal="right"/>
    </xf>
    <xf numFmtId="0" fontId="2" fillId="2" borderId="5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0" borderId="34" xfId="2" applyNumberFormat="1" applyFont="1" applyBorder="1" applyAlignment="1">
      <alignment horizontal="left" vertical="center" wrapText="1"/>
    </xf>
    <xf numFmtId="0" fontId="2" fillId="0" borderId="0" xfId="2" applyNumberFormat="1" applyFont="1" applyBorder="1" applyAlignment="1">
      <alignment horizontal="left" vertical="center" wrapText="1"/>
    </xf>
    <xf numFmtId="0" fontId="2" fillId="0" borderId="32" xfId="2" applyNumberFormat="1" applyFont="1" applyBorder="1" applyAlignment="1">
      <alignment horizontal="left" vertical="center" wrapText="1"/>
    </xf>
    <xf numFmtId="0" fontId="2" fillId="2" borderId="34" xfId="2" applyFont="1" applyFill="1" applyBorder="1" applyAlignment="1">
      <alignment horizontal="left" vertical="center"/>
    </xf>
    <xf numFmtId="0" fontId="2" fillId="2" borderId="0" xfId="2" applyFont="1" applyFill="1" applyBorder="1" applyAlignment="1">
      <alignment horizontal="left" vertical="center"/>
    </xf>
    <xf numFmtId="0" fontId="2" fillId="2" borderId="9" xfId="2" applyFont="1" applyFill="1" applyBorder="1" applyAlignment="1">
      <alignment horizontal="left" vertical="center"/>
    </xf>
    <xf numFmtId="0" fontId="3" fillId="2" borderId="0" xfId="2" applyFont="1" applyFill="1" applyAlignment="1">
      <alignment horizontal="left" vertical="center"/>
    </xf>
    <xf numFmtId="0" fontId="3" fillId="3" borderId="56" xfId="2" applyFont="1" applyFill="1" applyBorder="1" applyAlignment="1">
      <alignment horizontal="left" vertical="center"/>
    </xf>
    <xf numFmtId="0" fontId="3" fillId="3" borderId="0" xfId="2" applyFont="1" applyFill="1" applyBorder="1" applyAlignment="1">
      <alignment horizontal="left" vertical="center"/>
    </xf>
    <xf numFmtId="0" fontId="3" fillId="3" borderId="9" xfId="2" applyFont="1" applyFill="1" applyBorder="1" applyAlignment="1">
      <alignment horizontal="left" vertical="center"/>
    </xf>
    <xf numFmtId="0" fontId="3" fillId="2" borderId="0" xfId="2" quotePrefix="1" applyFont="1" applyFill="1" applyAlignment="1" applyProtection="1">
      <alignment horizontal="left" vertical="center"/>
    </xf>
    <xf numFmtId="0" fontId="3" fillId="0" borderId="0" xfId="0" quotePrefix="1" applyFont="1" applyFill="1" applyAlignment="1" applyProtection="1">
      <alignment horizontal="left" vertical="center"/>
    </xf>
    <xf numFmtId="4" fontId="14" fillId="0" borderId="48" xfId="2" applyNumberFormat="1" applyFont="1" applyFill="1" applyBorder="1" applyAlignment="1">
      <alignment horizontal="right" vertical="center"/>
    </xf>
    <xf numFmtId="0" fontId="3" fillId="0" borderId="48" xfId="2" applyFont="1" applyFill="1" applyBorder="1" applyAlignment="1">
      <alignment horizontal="right" vertical="center"/>
    </xf>
    <xf numFmtId="0" fontId="3" fillId="3" borderId="32" xfId="2" applyFont="1" applyFill="1" applyBorder="1" applyAlignment="1">
      <alignment horizontal="left" vertical="center"/>
    </xf>
    <xf numFmtId="0" fontId="3" fillId="2" borderId="0" xfId="0" quotePrefix="1" applyFont="1" applyFill="1" applyAlignment="1" applyProtection="1">
      <alignment horizontal="left" vertical="center"/>
    </xf>
    <xf numFmtId="4" fontId="3" fillId="2" borderId="48" xfId="2" applyNumberFormat="1" applyFont="1" applyFill="1" applyBorder="1" applyAlignment="1">
      <alignment horizontal="right" vertical="center"/>
    </xf>
    <xf numFmtId="0" fontId="3" fillId="2" borderId="48" xfId="2" applyFont="1" applyFill="1" applyBorder="1" applyAlignment="1">
      <alignment horizontal="right" vertical="center"/>
    </xf>
    <xf numFmtId="4" fontId="14" fillId="2" borderId="48" xfId="2" applyNumberFormat="1" applyFont="1" applyFill="1" applyBorder="1" applyAlignment="1">
      <alignment horizontal="right" vertical="center"/>
    </xf>
    <xf numFmtId="0" fontId="3" fillId="2" borderId="59" xfId="2" quotePrefix="1" applyFont="1" applyFill="1" applyBorder="1" applyAlignment="1" applyProtection="1">
      <alignment horizontal="right" vertical="center"/>
    </xf>
    <xf numFmtId="0" fontId="3" fillId="2" borderId="57" xfId="2" quotePrefix="1" applyFont="1" applyFill="1" applyBorder="1" applyAlignment="1" applyProtection="1">
      <alignment horizontal="right" vertical="center"/>
    </xf>
    <xf numFmtId="0" fontId="3" fillId="2" borderId="63" xfId="2" quotePrefix="1" applyFont="1" applyFill="1" applyBorder="1" applyAlignment="1" applyProtection="1">
      <alignment horizontal="right" vertical="center"/>
    </xf>
    <xf numFmtId="0" fontId="3" fillId="2" borderId="0" xfId="0" quotePrefix="1" applyFont="1" applyFill="1" applyAlignment="1" applyProtection="1">
      <alignment horizontal="center" vertical="center"/>
    </xf>
    <xf numFmtId="0" fontId="45" fillId="0" borderId="59" xfId="0" applyNumberFormat="1" applyFont="1" applyFill="1" applyBorder="1" applyAlignment="1" applyProtection="1">
      <alignment horizontal="right"/>
    </xf>
    <xf numFmtId="0" fontId="45" fillId="0" borderId="57" xfId="0" applyNumberFormat="1" applyFont="1" applyFill="1" applyBorder="1" applyAlignment="1" applyProtection="1">
      <alignment horizontal="right"/>
    </xf>
    <xf numFmtId="0" fontId="45" fillId="0" borderId="61" xfId="0" applyNumberFormat="1" applyFont="1" applyFill="1" applyBorder="1" applyAlignment="1" applyProtection="1">
      <alignment horizontal="right"/>
    </xf>
    <xf numFmtId="0" fontId="45" fillId="0" borderId="59" xfId="0" applyNumberFormat="1" applyFont="1" applyFill="1" applyBorder="1" applyAlignment="1" applyProtection="1">
      <alignment horizontal="right" vertical="center"/>
    </xf>
    <xf numFmtId="0" fontId="45" fillId="0" borderId="57" xfId="0" applyNumberFormat="1" applyFont="1" applyFill="1" applyBorder="1" applyAlignment="1" applyProtection="1">
      <alignment horizontal="right" vertical="center"/>
    </xf>
    <xf numFmtId="0" fontId="45" fillId="0" borderId="61" xfId="0" applyNumberFormat="1" applyFont="1" applyFill="1" applyBorder="1" applyAlignment="1" applyProtection="1">
      <alignment horizontal="right" vertical="center"/>
    </xf>
    <xf numFmtId="0" fontId="45" fillId="0" borderId="59" xfId="0" applyNumberFormat="1" applyFont="1" applyFill="1" applyBorder="1" applyAlignment="1" applyProtection="1">
      <alignment horizontal="right" vertical="center" wrapText="1"/>
    </xf>
    <xf numFmtId="0" fontId="45" fillId="0" borderId="57" xfId="0" applyNumberFormat="1" applyFont="1" applyFill="1" applyBorder="1" applyAlignment="1" applyProtection="1">
      <alignment horizontal="right" vertical="center" wrapText="1"/>
    </xf>
    <xf numFmtId="0" fontId="45" fillId="0" borderId="61" xfId="0" applyNumberFormat="1" applyFont="1" applyFill="1" applyBorder="1" applyAlignment="1" applyProtection="1">
      <alignment horizontal="right" vertical="center" wrapText="1"/>
    </xf>
    <xf numFmtId="0" fontId="3" fillId="2" borderId="21" xfId="2" quotePrefix="1" applyFont="1" applyFill="1" applyBorder="1" applyAlignment="1" applyProtection="1">
      <alignment horizontal="left" vertical="center"/>
    </xf>
    <xf numFmtId="0" fontId="3" fillId="2" borderId="59" xfId="0" quotePrefix="1" applyFont="1" applyFill="1" applyBorder="1" applyAlignment="1" applyProtection="1">
      <alignment horizontal="left" vertical="center"/>
    </xf>
    <xf numFmtId="0" fontId="3" fillId="2" borderId="57" xfId="0" quotePrefix="1" applyFont="1" applyFill="1" applyBorder="1" applyAlignment="1" applyProtection="1">
      <alignment horizontal="left" vertical="center"/>
    </xf>
    <xf numFmtId="0" fontId="3" fillId="2" borderId="61" xfId="0" quotePrefix="1" applyFont="1" applyFill="1" applyBorder="1" applyAlignment="1" applyProtection="1">
      <alignment horizontal="left" vertical="center"/>
    </xf>
  </cellXfs>
  <cellStyles count="87">
    <cellStyle name="Comma" xfId="1" builtinId="3"/>
    <cellStyle name="Comma 10" xfId="5"/>
    <cellStyle name="Comma 10 2" xfId="7"/>
    <cellStyle name="Comma 10 2 5" xfId="82"/>
    <cellStyle name="Comma 11" xfId="8"/>
    <cellStyle name="Comma 11 2" xfId="9"/>
    <cellStyle name="Comma 11 2 2" xfId="10"/>
    <cellStyle name="Comma 12" xfId="11"/>
    <cellStyle name="Comma 13" xfId="12"/>
    <cellStyle name="Comma 14" xfId="13"/>
    <cellStyle name="Comma 14 2" xfId="14"/>
    <cellStyle name="Comma 14 3" xfId="15"/>
    <cellStyle name="Comma 15" xfId="16"/>
    <cellStyle name="Comma 15 2" xfId="17"/>
    <cellStyle name="Comma 16" xfId="18"/>
    <cellStyle name="Comma 16 2" xfId="19"/>
    <cellStyle name="Comma 17" xfId="20"/>
    <cellStyle name="Comma 17 2" xfId="21"/>
    <cellStyle name="Comma 17 3" xfId="80"/>
    <cellStyle name="Comma 17 3 2" xfId="83"/>
    <cellStyle name="Comma 17 3 2 2" xfId="84"/>
    <cellStyle name="Comma 18" xfId="22"/>
    <cellStyle name="Comma 19" xfId="23"/>
    <cellStyle name="Comma 2" xfId="3"/>
    <cellStyle name="Comma 2 2" xfId="24"/>
    <cellStyle name="Comma 2 2 2" xfId="71"/>
    <cellStyle name="Comma 2 3" xfId="81"/>
    <cellStyle name="Comma 20" xfId="25"/>
    <cellStyle name="Comma 21" xfId="26"/>
    <cellStyle name="Comma 22" xfId="27"/>
    <cellStyle name="Comma 22 2" xfId="28"/>
    <cellStyle name="Comma 23" xfId="29"/>
    <cellStyle name="Comma 24" xfId="30"/>
    <cellStyle name="Comma 25" xfId="31"/>
    <cellStyle name="Comma 26" xfId="32"/>
    <cellStyle name="Comma 27" xfId="33"/>
    <cellStyle name="Comma 28" xfId="34"/>
    <cellStyle name="Comma 28 2" xfId="35"/>
    <cellStyle name="Comma 29" xfId="73"/>
    <cellStyle name="Comma 3" xfId="36"/>
    <cellStyle name="Comma 3 2" xfId="37"/>
    <cellStyle name="Comma 3 3" xfId="38"/>
    <cellStyle name="Comma 30" xfId="74"/>
    <cellStyle name="Comma 31" xfId="75"/>
    <cellStyle name="Comma 32" xfId="76"/>
    <cellStyle name="Comma 33" xfId="77"/>
    <cellStyle name="Comma 34" xfId="78"/>
    <cellStyle name="Comma 4" xfId="39"/>
    <cellStyle name="Comma 4 2" xfId="40"/>
    <cellStyle name="Comma 4 3" xfId="41"/>
    <cellStyle name="Comma 4 4" xfId="70"/>
    <cellStyle name="Comma 5" xfId="42"/>
    <cellStyle name="Comma 5 2" xfId="43"/>
    <cellStyle name="Comma 5 3" xfId="44"/>
    <cellStyle name="Comma 6" xfId="45"/>
    <cellStyle name="Comma 6 2" xfId="46"/>
    <cellStyle name="Comma 7" xfId="47"/>
    <cellStyle name="Comma 7 2" xfId="48"/>
    <cellStyle name="Comma 7 2 2" xfId="49"/>
    <cellStyle name="Comma 7 3" xfId="50"/>
    <cellStyle name="Comma 8" xfId="51"/>
    <cellStyle name="Comma 8 2" xfId="52"/>
    <cellStyle name="Comma 9" xfId="53"/>
    <cellStyle name="Comma 9 2" xfId="54"/>
    <cellStyle name="Comma 9 3" xfId="68"/>
    <cellStyle name="Comma_KUSP WSP 03 - Engineers Estimate 2" xfId="69"/>
    <cellStyle name="Comma_Sironko BOQ 2" xfId="86"/>
    <cellStyle name="Milliers_BoQ_EBB_Sogea_Spencon" xfId="55"/>
    <cellStyle name="Normal" xfId="0" builtinId="0"/>
    <cellStyle name="Normal 2" xfId="2"/>
    <cellStyle name="Normal 2 2" xfId="56"/>
    <cellStyle name="Normal 2 23 2" xfId="57"/>
    <cellStyle name="Normal 2 5" xfId="58"/>
    <cellStyle name="Normal 3" xfId="59"/>
    <cellStyle name="Normal 3 2" xfId="60"/>
    <cellStyle name="Normal 3_Drilling - Engineer's Estimate" xfId="61"/>
    <cellStyle name="Normal 4" xfId="62"/>
    <cellStyle name="Normal 5" xfId="63"/>
    <cellStyle name="Normal 6" xfId="64"/>
    <cellStyle name="Normal 7" xfId="65"/>
    <cellStyle name="Normal 8" xfId="72"/>
    <cellStyle name="Normal 8 2" xfId="85"/>
    <cellStyle name="Normal 9" xfId="79"/>
    <cellStyle name="Percent 2" xfId="4"/>
    <cellStyle name="Percent 2 2" xfId="66"/>
    <cellStyle name="Standard_magboq13" xfId="67"/>
    <cellStyle name="Standard_magboq13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2886075</xdr:colOff>
      <xdr:row>1</xdr:row>
      <xdr:rowOff>114300</xdr:rowOff>
    </xdr:from>
    <xdr:to>
      <xdr:col>1</xdr:col>
      <xdr:colOff>3800475</xdr:colOff>
      <xdr:row>7</xdr:row>
      <xdr:rowOff>114300</xdr:rowOff>
    </xdr:to>
    <xdr:pic>
      <xdr:nvPicPr>
        <xdr:cNvPr id="4" name="Picture 1" descr="Uganda Court of Arms">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8075" y="114300"/>
          <a:ext cx="9144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4191000</xdr:colOff>
      <xdr:row>39</xdr:row>
      <xdr:rowOff>19050</xdr:rowOff>
    </xdr:from>
    <xdr:to>
      <xdr:col>2</xdr:col>
      <xdr:colOff>476250</xdr:colOff>
      <xdr:row>42</xdr:row>
      <xdr:rowOff>0</xdr:rowOff>
    </xdr:to>
    <xdr:sp macro="" textlink="">
      <xdr:nvSpPr>
        <xdr:cNvPr id="5" name="Rectangle 4">
          <a:extLst>
            <a:ext uri="{FF2B5EF4-FFF2-40B4-BE49-F238E27FC236}">
              <a16:creationId xmlns="" xmlns:a16="http://schemas.microsoft.com/office/drawing/2014/main" id="{00000000-0008-0000-0000-000005000000}"/>
            </a:ext>
          </a:extLst>
        </xdr:cNvPr>
        <xdr:cNvSpPr>
          <a:spLocks noChangeArrowheads="1"/>
        </xdr:cNvSpPr>
      </xdr:nvSpPr>
      <xdr:spPr bwMode="auto">
        <a:xfrm>
          <a:off x="4953000" y="7162800"/>
          <a:ext cx="32194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100" b="1" i="0" u="none" strike="noStrike" baseline="0">
              <a:solidFill>
                <a:srgbClr val="000000"/>
              </a:solidFill>
              <a:latin typeface="Andes Bold"/>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George\Bunyaruguru\Copy%20of%20Estimates\Reservoir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ersonal\Zambia%20Temporary\MTSP%20without%20EU%20grant%204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BUDADIRI%20ENGINEER'S%20ESTIMA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1\e\HSC\DISTRICTS\Sironko\Buluganya%20gfs\BULUGANYA%20BOQ\Priced%20BOqs_for_BULUGANYA%20_GFS%20copy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y%20Documents\George\Bunyaruguru\Copy%20of%20Estimates\Reservoir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
      <sheetName val="Sheet2"/>
      <sheetName val="fitting rates"/>
      <sheetName val="H2O TREATMENT PLANT SITE(4.1)"/>
    </sheetNames>
    <sheetDataSet>
      <sheetData sheetId="0" refreshError="1"/>
      <sheetData sheetId="1" refreshError="1">
        <row r="8">
          <cell r="AG8">
            <v>1</v>
          </cell>
          <cell r="AH8" t="str">
            <v>Brick Masonry Reservoir Tank, 10 cum</v>
          </cell>
          <cell r="AI8">
            <v>156.14040375000002</v>
          </cell>
          <cell r="AJ8">
            <v>3.9035100937500005</v>
          </cell>
          <cell r="AK8">
            <v>4.2246891999999994</v>
          </cell>
          <cell r="AL8">
            <v>2.1123445999999997</v>
          </cell>
          <cell r="AM8">
            <v>2.6404307500000002</v>
          </cell>
          <cell r="AN8">
            <v>3.1685169000000002</v>
          </cell>
          <cell r="AO8">
            <v>0.52808615000000003</v>
          </cell>
          <cell r="AP8">
            <v>2.9044738250000006</v>
          </cell>
          <cell r="AQ8">
            <v>2.9044738250000006</v>
          </cell>
          <cell r="AR8">
            <v>56.62606108333334</v>
          </cell>
          <cell r="AS8" t="str">
            <v>M.S. reinforcement of plain hot rolled m.s. rods to BS4449 for slab, use 8mm bars at 150 c.c. spacing</v>
          </cell>
          <cell r="AV8">
            <v>65.119970245833329</v>
          </cell>
          <cell r="AW8">
            <v>1.4156515270833336</v>
          </cell>
          <cell r="AX8">
            <v>0.33975636650000007</v>
          </cell>
          <cell r="AY8">
            <v>0.67951273300000015</v>
          </cell>
          <cell r="AZ8">
            <v>1.2902140500000001</v>
          </cell>
          <cell r="BA8" t="str">
            <v>C20 reinforced concrete cement (standard mix in accordance to BS CP 114) for floor, thickness = 120mm</v>
          </cell>
          <cell r="BB8">
            <v>7.7412843000000002</v>
          </cell>
          <cell r="BC8">
            <v>0.64510702500000006</v>
          </cell>
          <cell r="BD8">
            <v>1.2902140500000001</v>
          </cell>
          <cell r="BE8">
            <v>1.4192354550000001</v>
          </cell>
          <cell r="BF8">
            <v>2.8384709100000003</v>
          </cell>
          <cell r="BG8">
            <v>4.45837753125</v>
          </cell>
          <cell r="BH8" t="str">
            <v>Brick masonry works in (1:3) for walls, as per cross sectoin on drawing</v>
          </cell>
          <cell r="BI8">
            <v>6.6875662968749996</v>
          </cell>
          <cell r="BJ8">
            <v>1.3375132593749999</v>
          </cell>
          <cell r="BL8">
            <v>2229.1887656250001</v>
          </cell>
          <cell r="BM8">
            <v>6.2417285437499999</v>
          </cell>
          <cell r="BN8">
            <v>6.2417285437499999</v>
          </cell>
          <cell r="BO8">
            <v>1.4021888906250002</v>
          </cell>
          <cell r="BP8">
            <v>8.4131333437500011</v>
          </cell>
          <cell r="BQ8">
            <v>0.70109444531250009</v>
          </cell>
          <cell r="BR8">
            <v>1.4021888906250002</v>
          </cell>
          <cell r="BS8">
            <v>1.5424077796875004</v>
          </cell>
          <cell r="BT8">
            <v>3.0848155593750008</v>
          </cell>
          <cell r="BU8">
            <v>32.821606625000008</v>
          </cell>
          <cell r="BV8" t="str">
            <v>M.S. reinforcement of plain hot rolled m.s. rods to BS4449 for slab, use 10 rings of 8mm bars as per cross section on drawings</v>
          </cell>
          <cell r="BY8">
            <v>32.821606625000008</v>
          </cell>
          <cell r="BZ8">
            <v>0.82054016562500021</v>
          </cell>
          <cell r="CA8">
            <v>0.19692963975000005</v>
          </cell>
          <cell r="CB8">
            <v>0.3938592795000001</v>
          </cell>
          <cell r="CC8">
            <v>1</v>
          </cell>
          <cell r="CD8">
            <v>2</v>
          </cell>
          <cell r="CE8">
            <v>22.579531250000002</v>
          </cell>
          <cell r="CF8">
            <v>9.4834031250000006</v>
          </cell>
          <cell r="CG8">
            <v>1.1289765625000001</v>
          </cell>
          <cell r="CH8">
            <v>0.56448828125000006</v>
          </cell>
          <cell r="CI8">
            <v>4.5159062500000005</v>
          </cell>
          <cell r="CJ8">
            <v>9.0318125000000009</v>
          </cell>
          <cell r="CK8">
            <v>22.579531250000002</v>
          </cell>
          <cell r="CL8">
            <v>1.1289765625000001</v>
          </cell>
          <cell r="CM8">
            <v>2.2579531250000002</v>
          </cell>
          <cell r="CN8">
            <v>2.2579531250000002</v>
          </cell>
          <cell r="CO8">
            <v>0</v>
          </cell>
          <cell r="CP8">
            <v>0</v>
          </cell>
          <cell r="CQ8">
            <v>0</v>
          </cell>
          <cell r="CR8">
            <v>0</v>
          </cell>
          <cell r="CS8">
            <v>0</v>
          </cell>
          <cell r="CT8">
            <v>4.9085937500000005</v>
          </cell>
          <cell r="CU8">
            <v>4.9085937500000005</v>
          </cell>
          <cell r="CV8">
            <v>9.8171875000000011</v>
          </cell>
          <cell r="CW8">
            <v>24.542968750000004</v>
          </cell>
          <cell r="CX8">
            <v>4.9085937500000005</v>
          </cell>
          <cell r="CY8">
            <v>1.2271484375000001</v>
          </cell>
          <cell r="CZ8">
            <v>2.4542968750000003</v>
          </cell>
          <cell r="DA8">
            <v>45.044397750000002</v>
          </cell>
          <cell r="DB8" t="str">
            <v>M.S. reinforcement of plain hot rolled m.s. rods to BS4449 for slab, use 8mm bars at 150 c.c. spacing</v>
          </cell>
          <cell r="DE8">
            <v>45.044397750000002</v>
          </cell>
          <cell r="DF8">
            <v>1.1261099437500002</v>
          </cell>
          <cell r="DG8">
            <v>0.27026638650000001</v>
          </cell>
          <cell r="DH8">
            <v>0.54053277300000002</v>
          </cell>
          <cell r="DI8">
            <v>1</v>
          </cell>
          <cell r="DJ8">
            <v>1</v>
          </cell>
          <cell r="DK8">
            <v>1.7160000000000002</v>
          </cell>
          <cell r="DL8">
            <v>0.25</v>
          </cell>
          <cell r="DM8">
            <v>2</v>
          </cell>
          <cell r="DN8">
            <v>1.25</v>
          </cell>
          <cell r="DO8">
            <v>0.25</v>
          </cell>
          <cell r="DP8">
            <v>1</v>
          </cell>
          <cell r="DQ8">
            <v>2</v>
          </cell>
          <cell r="DR8">
            <v>0.8</v>
          </cell>
          <cell r="DS8">
            <v>0.6</v>
          </cell>
          <cell r="DT8">
            <v>0.2</v>
          </cell>
          <cell r="DU8">
            <v>0.5</v>
          </cell>
          <cell r="DV8">
            <v>0.4</v>
          </cell>
          <cell r="DW8">
            <v>1.02632805</v>
          </cell>
          <cell r="DX8" t="str">
            <v>C20 reinforced concrete cement (standard mix in accordance to BS CP 114) for slab, thickness = 120mm</v>
          </cell>
          <cell r="DY8">
            <v>6.1579683000000003</v>
          </cell>
          <cell r="DZ8">
            <v>0.51316402500000002</v>
          </cell>
          <cell r="EA8">
            <v>1.02632805</v>
          </cell>
          <cell r="EB8">
            <v>1.1289608550000001</v>
          </cell>
          <cell r="EC8">
            <v>2.2579217100000002</v>
          </cell>
          <cell r="ED8">
            <v>35.341875000000002</v>
          </cell>
          <cell r="EE8" t="str">
            <v>Plastering outside tank in (1:3) cement-sand plaster in 2 layers of 12.5mm, total thickness = 25mm.</v>
          </cell>
          <cell r="EF8">
            <v>5.6448828125000006</v>
          </cell>
          <cell r="EG8">
            <v>0.67738593750000009</v>
          </cell>
          <cell r="EH8">
            <v>5.6448828125000006</v>
          </cell>
          <cell r="EI8">
            <v>5.6448828125000006</v>
          </cell>
          <cell r="EJ8">
            <v>0.84493783999999994</v>
          </cell>
          <cell r="EK8">
            <v>0.92943162400000001</v>
          </cell>
          <cell r="EL8">
            <v>25.446149999999999</v>
          </cell>
          <cell r="EM8">
            <v>32.4</v>
          </cell>
          <cell r="EN8">
            <v>0.32400000000000001</v>
          </cell>
          <cell r="EO8">
            <v>2.673</v>
          </cell>
          <cell r="EP8">
            <v>25.446149999999999</v>
          </cell>
          <cell r="EQ8">
            <v>8</v>
          </cell>
          <cell r="ER8">
            <v>0.31807687499999998</v>
          </cell>
          <cell r="ES8">
            <v>0.84820499999999999</v>
          </cell>
          <cell r="ET8">
            <v>0.84820499999999999</v>
          </cell>
          <cell r="EU8">
            <v>0.84820499999999999</v>
          </cell>
          <cell r="EV8">
            <v>1.69641</v>
          </cell>
          <cell r="EW8">
            <v>1</v>
          </cell>
        </row>
        <row r="9">
          <cell r="AG9">
            <v>2</v>
          </cell>
          <cell r="AH9" t="str">
            <v>Brick Masonry Reservoir Tank, 20 cum</v>
          </cell>
          <cell r="AI9">
            <v>179.07335375</v>
          </cell>
          <cell r="AJ9">
            <v>4.4768338437499997</v>
          </cell>
          <cell r="AK9">
            <v>7.1496613124999993</v>
          </cell>
          <cell r="AL9">
            <v>3.5748306562499996</v>
          </cell>
          <cell r="AM9">
            <v>4.0855207499999997</v>
          </cell>
          <cell r="AN9">
            <v>4.9026248999999993</v>
          </cell>
          <cell r="AO9">
            <v>0.81710415000000003</v>
          </cell>
          <cell r="AP9">
            <v>4.4940728249999999</v>
          </cell>
          <cell r="AQ9">
            <v>4.4940728249999999</v>
          </cell>
          <cell r="AR9">
            <v>142.72389498333337</v>
          </cell>
          <cell r="AS9" t="str">
            <v>M.S. reinforcement of plain hot rolled m.s. rods to BS4449 for slab, use 10mm bars at 150 c.c. spacing</v>
          </cell>
          <cell r="AU9">
            <v>164.13247923083335</v>
          </cell>
          <cell r="AW9">
            <v>3.5680973745833344</v>
          </cell>
          <cell r="AX9">
            <v>0.85634336990000026</v>
          </cell>
          <cell r="AY9">
            <v>1.7126867398000005</v>
          </cell>
          <cell r="AZ9">
            <v>2.6023400625000006</v>
          </cell>
          <cell r="BA9" t="str">
            <v>C20 reinforced concrete cement (standard mix in accordance to BS CP 114) for floor, thickness = 150mm</v>
          </cell>
          <cell r="BB9">
            <v>15.614040375000004</v>
          </cell>
          <cell r="BC9">
            <v>1.3011700312500003</v>
          </cell>
          <cell r="BD9">
            <v>2.6023400625000006</v>
          </cell>
          <cell r="BE9">
            <v>2.8625740687500008</v>
          </cell>
          <cell r="BF9">
            <v>5.7251481375000015</v>
          </cell>
          <cell r="BG9">
            <v>8.2424320874999992</v>
          </cell>
          <cell r="BH9" t="str">
            <v>Brick masonry works in (1:3) for walls, as per cross sectoin on drawing</v>
          </cell>
          <cell r="BI9">
            <v>12.363648131249999</v>
          </cell>
          <cell r="BJ9">
            <v>2.4727296262499996</v>
          </cell>
          <cell r="BL9">
            <v>4121.2160437499997</v>
          </cell>
          <cell r="BM9">
            <v>11.539404922499997</v>
          </cell>
          <cell r="BN9">
            <v>11.539404922499997</v>
          </cell>
          <cell r="BO9">
            <v>1.9752573937500002</v>
          </cell>
          <cell r="BP9">
            <v>11.8515443625</v>
          </cell>
          <cell r="BQ9">
            <v>0.9876286968750001</v>
          </cell>
          <cell r="BR9">
            <v>1.9752573937500002</v>
          </cell>
          <cell r="BS9">
            <v>2.1727831331250003</v>
          </cell>
          <cell r="BT9">
            <v>4.3455662662500005</v>
          </cell>
          <cell r="BU9">
            <v>54.276637950000016</v>
          </cell>
          <cell r="BV9" t="str">
            <v>M.S. reinforcement of plain hot rolled m.s. rods to BS4449 for slab, use 12 rings of 8mm bars as per cross section on drawings</v>
          </cell>
          <cell r="BY9">
            <v>54.276637950000016</v>
          </cell>
          <cell r="BZ9">
            <v>1.3569159487500004</v>
          </cell>
          <cell r="CA9">
            <v>0.32565982770000013</v>
          </cell>
          <cell r="CB9">
            <v>0.65131965540000025</v>
          </cell>
          <cell r="CC9">
            <v>1</v>
          </cell>
          <cell r="CD9">
            <v>2</v>
          </cell>
          <cell r="CE9">
            <v>34.909918750000003</v>
          </cell>
          <cell r="CF9">
            <v>14.662165875000001</v>
          </cell>
          <cell r="CG9">
            <v>1.7454959375000003</v>
          </cell>
          <cell r="CH9">
            <v>0.87274796875000016</v>
          </cell>
          <cell r="CI9">
            <v>6.9819837500000013</v>
          </cell>
          <cell r="CJ9">
            <v>13.963967500000003</v>
          </cell>
          <cell r="CK9">
            <v>34.909918750000003</v>
          </cell>
          <cell r="CL9">
            <v>1.7454959375000003</v>
          </cell>
          <cell r="CM9">
            <v>3.4909918750000006</v>
          </cell>
          <cell r="CN9">
            <v>3.4909918750000006</v>
          </cell>
          <cell r="CO9">
            <v>0</v>
          </cell>
          <cell r="CP9">
            <v>0</v>
          </cell>
          <cell r="CQ9">
            <v>0</v>
          </cell>
          <cell r="CR9">
            <v>0</v>
          </cell>
          <cell r="CS9">
            <v>0</v>
          </cell>
          <cell r="CT9">
            <v>9.6208437500000006</v>
          </cell>
          <cell r="CU9">
            <v>9.6208437500000006</v>
          </cell>
          <cell r="CV9">
            <v>19.241687500000001</v>
          </cell>
          <cell r="CW9">
            <v>48.104218750000001</v>
          </cell>
          <cell r="CX9">
            <v>9.6208437500000006</v>
          </cell>
          <cell r="CY9">
            <v>2.4052109375000001</v>
          </cell>
          <cell r="CZ9">
            <v>4.8104218750000003</v>
          </cell>
          <cell r="DA9">
            <v>119.46422898333333</v>
          </cell>
          <cell r="DB9" t="str">
            <v>M.S. reinforcement of plain hot rolled m.s. rods to BS4449 for slab, use 10mm bars at 150 c.c. spacing</v>
          </cell>
          <cell r="DD9">
            <v>119.46422898333333</v>
          </cell>
          <cell r="DF9">
            <v>2.9866057245833333</v>
          </cell>
          <cell r="DG9">
            <v>0.71678537389999997</v>
          </cell>
          <cell r="DH9">
            <v>1.4335707477999999</v>
          </cell>
          <cell r="DI9">
            <v>1</v>
          </cell>
          <cell r="DJ9">
            <v>1</v>
          </cell>
          <cell r="DK9">
            <v>1.7160000000000002</v>
          </cell>
          <cell r="DL9">
            <v>0.25</v>
          </cell>
          <cell r="DM9">
            <v>2</v>
          </cell>
          <cell r="DN9">
            <v>1.25</v>
          </cell>
          <cell r="DO9">
            <v>0.25</v>
          </cell>
          <cell r="DP9">
            <v>1</v>
          </cell>
          <cell r="DQ9">
            <v>2</v>
          </cell>
          <cell r="DR9">
            <v>0.8</v>
          </cell>
          <cell r="DS9">
            <v>0.6</v>
          </cell>
          <cell r="DT9">
            <v>0.2</v>
          </cell>
          <cell r="DU9">
            <v>0.5</v>
          </cell>
          <cell r="DV9">
            <v>0.4</v>
          </cell>
          <cell r="DW9">
            <v>2.1782375624999997</v>
          </cell>
          <cell r="DX9" t="str">
            <v>C20 reinforced concrete cement (standard mix in accordance to BS CP 114) for slab, thickness = 150mm</v>
          </cell>
          <cell r="DY9">
            <v>13.069425374999998</v>
          </cell>
          <cell r="DZ9">
            <v>1.0891187812499998</v>
          </cell>
          <cell r="EA9">
            <v>2.1782375624999997</v>
          </cell>
          <cell r="EB9">
            <v>2.3960613187499997</v>
          </cell>
          <cell r="EC9">
            <v>4.7921226374999994</v>
          </cell>
          <cell r="ED9">
            <v>50.578150000000001</v>
          </cell>
          <cell r="EE9" t="str">
            <v>Plastering outside tank in (1:3) cement-sand plaster in 2 layers of 12.5mm, total thickness = 25mm.</v>
          </cell>
          <cell r="EF9">
            <v>12.6445375</v>
          </cell>
          <cell r="EG9">
            <v>1.5173444999999999</v>
          </cell>
          <cell r="EH9">
            <v>12.6445375</v>
          </cell>
          <cell r="EI9">
            <v>12.6445375</v>
          </cell>
          <cell r="EJ9">
            <v>1.4299322624999999</v>
          </cell>
          <cell r="EK9">
            <v>1.5729254887500002</v>
          </cell>
          <cell r="EL9">
            <v>28.58765</v>
          </cell>
          <cell r="EM9">
            <v>36.4</v>
          </cell>
          <cell r="EN9">
            <v>0.36399999999999999</v>
          </cell>
          <cell r="EO9">
            <v>3.0030000000000001</v>
          </cell>
          <cell r="EP9">
            <v>28.58765</v>
          </cell>
          <cell r="EQ9">
            <v>10</v>
          </cell>
          <cell r="ER9">
            <v>0.357345625</v>
          </cell>
          <cell r="ES9">
            <v>0.95292166666666667</v>
          </cell>
          <cell r="ET9">
            <v>0.95292166666666667</v>
          </cell>
          <cell r="EU9">
            <v>0.95292166666666667</v>
          </cell>
          <cell r="EV9">
            <v>1.9058433333333333</v>
          </cell>
          <cell r="EW9">
            <v>1</v>
          </cell>
        </row>
        <row r="10">
          <cell r="AG10">
            <v>3</v>
          </cell>
          <cell r="AH10" t="str">
            <v>Brick Masonry Reservoir Tank, 30 cum</v>
          </cell>
          <cell r="AI10">
            <v>191.12886</v>
          </cell>
          <cell r="AJ10">
            <v>4.7782214999999999</v>
          </cell>
          <cell r="AK10">
            <v>9.1128631999999996</v>
          </cell>
          <cell r="AL10">
            <v>4.5564315999999998</v>
          </cell>
          <cell r="AM10">
            <v>4.925872</v>
          </cell>
          <cell r="AN10">
            <v>5.9110464</v>
          </cell>
          <cell r="AO10">
            <v>0.98517440000000001</v>
          </cell>
          <cell r="AP10">
            <v>5.4184592</v>
          </cell>
          <cell r="AQ10">
            <v>5.4184592</v>
          </cell>
          <cell r="AR10">
            <v>209.64712288000004</v>
          </cell>
          <cell r="AS10" t="str">
            <v>M.S. reinforcement of plain hot rolled m.s. rods to BS4449 for slab, use 10mm bars at 125 c.c. spacing</v>
          </cell>
          <cell r="AU10">
            <v>241.09419131200002</v>
          </cell>
          <cell r="AW10">
            <v>5.2411780720000012</v>
          </cell>
          <cell r="AX10">
            <v>1.2578827372800003</v>
          </cell>
          <cell r="AY10">
            <v>2.5157654745600007</v>
          </cell>
          <cell r="AZ10">
            <v>3.610211800000001</v>
          </cell>
          <cell r="BA10" t="str">
            <v>C20 reinforced concrete cement (standard mix in accordance to BS CP 114) for floor, thickness = 170mm</v>
          </cell>
          <cell r="BB10">
            <v>21.661270800000004</v>
          </cell>
          <cell r="BC10">
            <v>1.8051059000000005</v>
          </cell>
          <cell r="BD10">
            <v>3.610211800000001</v>
          </cell>
          <cell r="BE10">
            <v>3.9712329800000012</v>
          </cell>
          <cell r="BF10">
            <v>7.9424659600000025</v>
          </cell>
          <cell r="BG10">
            <v>12.315936600000002</v>
          </cell>
          <cell r="BH10" t="str">
            <v>Brick masonry works in (1:3) for walls, as per cross sectoin on drawing</v>
          </cell>
          <cell r="BI10">
            <v>18.473904900000004</v>
          </cell>
          <cell r="BJ10">
            <v>3.6947809800000004</v>
          </cell>
          <cell r="BL10">
            <v>6157.9683000000014</v>
          </cell>
          <cell r="BM10">
            <v>17.242311240000003</v>
          </cell>
          <cell r="BN10">
            <v>17.242311240000003</v>
          </cell>
          <cell r="BO10">
            <v>2.6368572937500003</v>
          </cell>
          <cell r="BP10">
            <v>15.821143762500002</v>
          </cell>
          <cell r="BQ10">
            <v>1.3184286468750002</v>
          </cell>
          <cell r="BR10">
            <v>2.6368572937500003</v>
          </cell>
          <cell r="BS10">
            <v>2.9005430231250005</v>
          </cell>
          <cell r="BT10">
            <v>5.8010860462500009</v>
          </cell>
          <cell r="BU10">
            <v>88.715598727500009</v>
          </cell>
          <cell r="BV10" t="str">
            <v>M.S. reinforcement of plain hot rolled m.s. rods to BS4449 for slab, use 11 rings of 8mm bars and 4 rings of 10mm bars as per cross section on drawings</v>
          </cell>
          <cell r="BX10">
            <v>32.13710519</v>
          </cell>
          <cell r="BY10">
            <v>56.578493537500002</v>
          </cell>
          <cell r="BZ10">
            <v>2.2178899681875004</v>
          </cell>
          <cell r="CA10">
            <v>0.53229359236500007</v>
          </cell>
          <cell r="CB10">
            <v>1.0645871847300001</v>
          </cell>
          <cell r="CC10">
            <v>1</v>
          </cell>
          <cell r="CD10">
            <v>2</v>
          </cell>
          <cell r="CE10">
            <v>46.494200000000006</v>
          </cell>
          <cell r="CF10">
            <v>19.527564000000002</v>
          </cell>
          <cell r="CG10">
            <v>2.3247100000000005</v>
          </cell>
          <cell r="CH10">
            <v>1.1623550000000002</v>
          </cell>
          <cell r="CI10">
            <v>9.298840000000002</v>
          </cell>
          <cell r="CJ10">
            <v>18.597680000000004</v>
          </cell>
          <cell r="CK10">
            <v>46.494200000000006</v>
          </cell>
          <cell r="CL10">
            <v>2.3247100000000005</v>
          </cell>
          <cell r="CM10">
            <v>4.649420000000001</v>
          </cell>
          <cell r="CN10">
            <v>4.649420000000001</v>
          </cell>
          <cell r="CO10">
            <v>1</v>
          </cell>
          <cell r="CP10">
            <v>3.25</v>
          </cell>
          <cell r="CQ10">
            <v>0.25</v>
          </cell>
          <cell r="CR10">
            <v>1</v>
          </cell>
          <cell r="CS10">
            <v>1</v>
          </cell>
          <cell r="CT10">
            <v>12.566000000000001</v>
          </cell>
          <cell r="CU10">
            <v>12.566000000000001</v>
          </cell>
          <cell r="CV10">
            <v>25.132000000000001</v>
          </cell>
          <cell r="CW10">
            <v>62.830000000000005</v>
          </cell>
          <cell r="CX10">
            <v>12.566000000000001</v>
          </cell>
          <cell r="CY10">
            <v>3.1415000000000002</v>
          </cell>
          <cell r="CZ10">
            <v>6.2830000000000004</v>
          </cell>
          <cell r="DA10">
            <v>127.59588205714287</v>
          </cell>
          <cell r="DB10" t="str">
            <v>M.S. reinforcement of plain hot rolled m.s. rods to BS4449 for slab, use 10mm bars at 175 c.c. spacing</v>
          </cell>
          <cell r="DD10">
            <v>127.59588205714287</v>
          </cell>
          <cell r="DF10">
            <v>3.1898970514285718</v>
          </cell>
          <cell r="DG10">
            <v>0.76557529234285726</v>
          </cell>
          <cell r="DH10">
            <v>1.5311505846857145</v>
          </cell>
          <cell r="DI10">
            <v>1</v>
          </cell>
          <cell r="DJ10">
            <v>1</v>
          </cell>
          <cell r="DK10">
            <v>1.7160000000000002</v>
          </cell>
          <cell r="DL10">
            <v>0.25</v>
          </cell>
          <cell r="DM10">
            <v>2</v>
          </cell>
          <cell r="DN10">
            <v>1.25</v>
          </cell>
          <cell r="DO10">
            <v>0.25</v>
          </cell>
          <cell r="DP10">
            <v>1</v>
          </cell>
          <cell r="DQ10">
            <v>2</v>
          </cell>
          <cell r="DR10">
            <v>0.8</v>
          </cell>
          <cell r="DS10">
            <v>0.6</v>
          </cell>
          <cell r="DT10">
            <v>0.2</v>
          </cell>
          <cell r="DU10">
            <v>0.5</v>
          </cell>
          <cell r="DV10">
            <v>0.4</v>
          </cell>
          <cell r="DW10">
            <v>2.1714047999999999</v>
          </cell>
          <cell r="DX10" t="str">
            <v>C20 reinforced concrete cement (standard mix in accordance to BS CP 114) for slab, thickness = 120mm</v>
          </cell>
          <cell r="DY10">
            <v>13.0284288</v>
          </cell>
          <cell r="DZ10">
            <v>1.0857024</v>
          </cell>
          <cell r="EA10">
            <v>2.1714047999999999</v>
          </cell>
          <cell r="EB10">
            <v>2.3885452800000002</v>
          </cell>
          <cell r="EC10">
            <v>4.7770905600000004</v>
          </cell>
          <cell r="ED10">
            <v>67.856400000000008</v>
          </cell>
          <cell r="EE10" t="str">
            <v>Plastering outside tank in (1:3) cement-sand plaster in 2 layers of 12.5mm, total thickness = 25mm.</v>
          </cell>
          <cell r="EF10">
            <v>16.964100000000002</v>
          </cell>
          <cell r="EG10">
            <v>2.0356920000000001</v>
          </cell>
          <cell r="EH10">
            <v>16.964100000000002</v>
          </cell>
          <cell r="EI10">
            <v>16.964100000000002</v>
          </cell>
          <cell r="EJ10">
            <v>1.82257264</v>
          </cell>
          <cell r="EK10">
            <v>2.0048299040000002</v>
          </cell>
          <cell r="EL10">
            <v>30.1584</v>
          </cell>
          <cell r="EM10">
            <v>38.4</v>
          </cell>
          <cell r="EN10">
            <v>0.38400000000000001</v>
          </cell>
          <cell r="EO10">
            <v>3.1680000000000001</v>
          </cell>
          <cell r="EP10">
            <v>30.1584</v>
          </cell>
          <cell r="EQ10">
            <v>10</v>
          </cell>
          <cell r="ER10">
            <v>0.37697999999999998</v>
          </cell>
          <cell r="ES10">
            <v>1.00528</v>
          </cell>
          <cell r="ET10">
            <v>1.00528</v>
          </cell>
          <cell r="EU10">
            <v>1.00528</v>
          </cell>
          <cell r="EV10">
            <v>2.0105599999999999</v>
          </cell>
          <cell r="EW10">
            <v>1</v>
          </cell>
        </row>
        <row r="11">
          <cell r="AG11">
            <v>4</v>
          </cell>
          <cell r="AH11" t="str">
            <v>Brick Masonry Reservoir Tank, 40 cum</v>
          </cell>
          <cell r="AI11">
            <v>203.57705375000003</v>
          </cell>
          <cell r="AJ11">
            <v>5.0894263437500014</v>
          </cell>
          <cell r="AK11">
            <v>11.105045425</v>
          </cell>
          <cell r="AL11">
            <v>5.5525227125000001</v>
          </cell>
          <cell r="AM11">
            <v>5.8447607499999998</v>
          </cell>
          <cell r="AN11">
            <v>7.0137128999999998</v>
          </cell>
          <cell r="AO11">
            <v>1.16895215</v>
          </cell>
          <cell r="AP11">
            <v>6.4292368250000003</v>
          </cell>
          <cell r="AQ11">
            <v>6.4292368250000003</v>
          </cell>
          <cell r="AR11">
            <v>314.87772847500003</v>
          </cell>
          <cell r="AS11" t="str">
            <v>M.S. reinforcement of plain hot rolled m.s. rods to BS4449 for slab, use 10mm bars at 100 c.c. spacing</v>
          </cell>
          <cell r="AU11">
            <v>362.10938774624998</v>
          </cell>
          <cell r="AW11">
            <v>7.871943211875001</v>
          </cell>
          <cell r="AX11">
            <v>1.8892663708500002</v>
          </cell>
          <cell r="AY11">
            <v>3.7785327417000003</v>
          </cell>
          <cell r="AZ11">
            <v>4.5930300750000006</v>
          </cell>
          <cell r="BA11" t="str">
            <v>C20 reinforced concrete cement (standard mix in accordance to BS CP 114) for floor, thickness = 180mm</v>
          </cell>
          <cell r="BB11">
            <v>27.558180450000002</v>
          </cell>
          <cell r="BC11">
            <v>2.2965150375000003</v>
          </cell>
          <cell r="BD11">
            <v>4.5930300750000006</v>
          </cell>
          <cell r="BE11">
            <v>5.0523330825000015</v>
          </cell>
          <cell r="BF11">
            <v>10.104666165000003</v>
          </cell>
          <cell r="BG11">
            <v>15.274051537500005</v>
          </cell>
          <cell r="BH11" t="str">
            <v>Brick masonry works in (1:3) for walls, as per cross sectoin on drawing</v>
          </cell>
          <cell r="BI11">
            <v>22.911077306250007</v>
          </cell>
          <cell r="BJ11">
            <v>4.5822154612500015</v>
          </cell>
          <cell r="BL11">
            <v>7637.0257687500025</v>
          </cell>
          <cell r="BM11">
            <v>21.383672152500008</v>
          </cell>
          <cell r="BN11">
            <v>21.383672152500008</v>
          </cell>
          <cell r="BO11">
            <v>2.9549341687500004</v>
          </cell>
          <cell r="BP11">
            <v>17.729605012500002</v>
          </cell>
          <cell r="BQ11">
            <v>1.4774670843750002</v>
          </cell>
          <cell r="BR11">
            <v>2.9549341687500004</v>
          </cell>
          <cell r="BS11">
            <v>3.2504275856250007</v>
          </cell>
          <cell r="BT11">
            <v>6.5008551712500013</v>
          </cell>
          <cell r="BU11">
            <v>99.417118477499997</v>
          </cell>
          <cell r="BV11" t="str">
            <v>M.S. reinforcement of plain hot rolled m.s. rods to BS4449 for slab, use 11 rings of 8mm bars and 4 rings of 10mm bars as per cross section on drawings</v>
          </cell>
          <cell r="BX11">
            <v>36.013716189999997</v>
          </cell>
          <cell r="BY11">
            <v>63.403402287500001</v>
          </cell>
          <cell r="BZ11">
            <v>2.4854279619374999</v>
          </cell>
          <cell r="CA11">
            <v>0.59650271086499995</v>
          </cell>
          <cell r="CB11">
            <v>1.1930054217299999</v>
          </cell>
          <cell r="CC11">
            <v>1</v>
          </cell>
          <cell r="CD11">
            <v>2</v>
          </cell>
          <cell r="CE11">
            <v>54.073068750000004</v>
          </cell>
          <cell r="CF11">
            <v>22.710688875000002</v>
          </cell>
          <cell r="CG11">
            <v>2.7036534375000003</v>
          </cell>
          <cell r="CH11">
            <v>1.3518267187500002</v>
          </cell>
          <cell r="CI11">
            <v>10.814613750000001</v>
          </cell>
          <cell r="CJ11">
            <v>21.629227500000002</v>
          </cell>
          <cell r="CK11">
            <v>54.073068750000004</v>
          </cell>
          <cell r="CL11">
            <v>2.7036534375000003</v>
          </cell>
          <cell r="CM11">
            <v>5.4073068750000006</v>
          </cell>
          <cell r="CN11">
            <v>5.4073068750000006</v>
          </cell>
          <cell r="CO11">
            <v>1</v>
          </cell>
          <cell r="CP11">
            <v>3.25</v>
          </cell>
          <cell r="CQ11">
            <v>0.25</v>
          </cell>
          <cell r="CR11">
            <v>1</v>
          </cell>
          <cell r="CS11">
            <v>1</v>
          </cell>
          <cell r="CT11">
            <v>15.90384375</v>
          </cell>
          <cell r="CU11">
            <v>15.90384375</v>
          </cell>
          <cell r="CV11">
            <v>31.8076875</v>
          </cell>
          <cell r="CW11">
            <v>79.519218749999993</v>
          </cell>
          <cell r="CX11">
            <v>15.90384375</v>
          </cell>
          <cell r="CY11">
            <v>3.9759609375</v>
          </cell>
          <cell r="CZ11">
            <v>7.951921875</v>
          </cell>
          <cell r="DA11">
            <v>181.49000498333336</v>
          </cell>
          <cell r="DB11" t="str">
            <v>M.S. reinforcement of plain hot rolled m.s. rods to BS4449 for slab, use 10mm bars at 150 c.c. spacing</v>
          </cell>
          <cell r="DD11">
            <v>181.49000498333336</v>
          </cell>
          <cell r="DF11">
            <v>4.5372501245833341</v>
          </cell>
          <cell r="DG11">
            <v>1.0889400299000003</v>
          </cell>
          <cell r="DH11">
            <v>2.1778800598000005</v>
          </cell>
          <cell r="DI11">
            <v>2</v>
          </cell>
          <cell r="DJ11">
            <v>1</v>
          </cell>
          <cell r="DK11">
            <v>3.4320000000000004</v>
          </cell>
          <cell r="DL11">
            <v>0.5</v>
          </cell>
          <cell r="DM11">
            <v>4</v>
          </cell>
          <cell r="DN11">
            <v>2.5</v>
          </cell>
          <cell r="DO11">
            <v>0.5</v>
          </cell>
          <cell r="DP11">
            <v>2</v>
          </cell>
          <cell r="DQ11">
            <v>2</v>
          </cell>
          <cell r="DR11">
            <v>0.8</v>
          </cell>
          <cell r="DS11">
            <v>0.6</v>
          </cell>
          <cell r="DT11">
            <v>0.2</v>
          </cell>
          <cell r="DU11">
            <v>0.5</v>
          </cell>
          <cell r="DV11">
            <v>0.4</v>
          </cell>
          <cell r="DW11">
            <v>2.8679538875000001</v>
          </cell>
          <cell r="DX11" t="str">
            <v>C20 reinforced concrete cement (standard mix in accordance to BS CP 114) for slab, thickness = 130mm</v>
          </cell>
          <cell r="DY11">
            <v>17.207723325</v>
          </cell>
          <cell r="DZ11">
            <v>1.4339769437500001</v>
          </cell>
          <cell r="EA11">
            <v>2.8679538875000001</v>
          </cell>
          <cell r="EB11">
            <v>3.1547492762500005</v>
          </cell>
          <cell r="EC11">
            <v>6.3094985525000009</v>
          </cell>
          <cell r="ED11">
            <v>76.338450000000009</v>
          </cell>
          <cell r="EE11" t="str">
            <v>Plastering outside tank in (1:3) cement-sand plaster in 2 layers of 12.5mm, total thickness = 25mm.</v>
          </cell>
          <cell r="EF11">
            <v>19.084612500000002</v>
          </cell>
          <cell r="EG11">
            <v>2.2901535000000002</v>
          </cell>
          <cell r="EH11">
            <v>19.084612500000002</v>
          </cell>
          <cell r="EI11">
            <v>19.084612500000002</v>
          </cell>
          <cell r="EJ11">
            <v>2.2210090849999999</v>
          </cell>
          <cell r="EK11">
            <v>2.4431099935000002</v>
          </cell>
          <cell r="EL11">
            <v>31.729150000000001</v>
          </cell>
          <cell r="EM11">
            <v>40.4</v>
          </cell>
          <cell r="EN11">
            <v>0.40399999999999997</v>
          </cell>
          <cell r="EO11">
            <v>3.3330000000000002</v>
          </cell>
          <cell r="EP11">
            <v>31.729150000000001</v>
          </cell>
          <cell r="EQ11">
            <v>11</v>
          </cell>
          <cell r="ER11">
            <v>0.39661437500000007</v>
          </cell>
          <cell r="ES11">
            <v>1.0576383333333335</v>
          </cell>
          <cell r="ET11">
            <v>1.0576383333333335</v>
          </cell>
          <cell r="EU11">
            <v>1.0576383333333335</v>
          </cell>
          <cell r="EV11">
            <v>2.1152766666666669</v>
          </cell>
          <cell r="EW11">
            <v>1</v>
          </cell>
        </row>
        <row r="12">
          <cell r="AG12">
            <v>5</v>
          </cell>
          <cell r="AH12" t="str">
            <v>Brick Masonry Reservoir Tank, 50 cum</v>
          </cell>
          <cell r="AI12">
            <v>216.41793500000006</v>
          </cell>
          <cell r="AJ12">
            <v>5.4104483750000014</v>
          </cell>
          <cell r="AK12">
            <v>13.684374</v>
          </cell>
          <cell r="AL12">
            <v>6.842187</v>
          </cell>
          <cell r="AM12">
            <v>6.842187</v>
          </cell>
          <cell r="AN12">
            <v>8.2106244000000004</v>
          </cell>
          <cell r="AO12">
            <v>1.3684374000000001</v>
          </cell>
          <cell r="AP12">
            <v>7.5264057000000006</v>
          </cell>
          <cell r="AQ12">
            <v>7.5264057000000006</v>
          </cell>
          <cell r="AR12">
            <v>372.54231710000005</v>
          </cell>
          <cell r="AS12" t="str">
            <v>M.S. reinforcement of plain hot rolled m.s. rods to BS4449 for slab, use 10mm bars at 100 c.c. spacing</v>
          </cell>
          <cell r="AU12">
            <v>428.42366466500005</v>
          </cell>
          <cell r="AW12">
            <v>9.3135579275000016</v>
          </cell>
          <cell r="AX12">
            <v>2.2352539026000002</v>
          </cell>
          <cell r="AY12">
            <v>4.4705078052000005</v>
          </cell>
          <cell r="AZ12">
            <v>6.0379630000000013</v>
          </cell>
          <cell r="BA12" t="str">
            <v>C20 reinforced concrete cement (standard mix in accordance to BS CP 114) for floor, thickness = 200mm</v>
          </cell>
          <cell r="BB12">
            <v>36.227778000000008</v>
          </cell>
          <cell r="BC12">
            <v>3.0189815000000007</v>
          </cell>
          <cell r="BD12">
            <v>6.0379630000000013</v>
          </cell>
          <cell r="BE12">
            <v>6.6417593000000021</v>
          </cell>
          <cell r="BF12">
            <v>13.283518600000004</v>
          </cell>
          <cell r="BG12">
            <v>18.893766375000002</v>
          </cell>
          <cell r="BH12" t="str">
            <v>Brick masonry works in (1:3) for walls, as per cross sectoin on drawing</v>
          </cell>
          <cell r="BI12">
            <v>28.340649562500005</v>
          </cell>
          <cell r="BJ12">
            <v>5.6681299125000004</v>
          </cell>
          <cell r="BL12">
            <v>9446.8831875000014</v>
          </cell>
          <cell r="BM12">
            <v>26.451272925000001</v>
          </cell>
          <cell r="BN12">
            <v>26.451272925000001</v>
          </cell>
          <cell r="BO12">
            <v>3.3336223593749996</v>
          </cell>
          <cell r="BP12">
            <v>20.001734156249999</v>
          </cell>
          <cell r="BQ12">
            <v>1.6668111796874998</v>
          </cell>
          <cell r="BR12">
            <v>3.3336223593749996</v>
          </cell>
          <cell r="BS12">
            <v>3.6669845953125</v>
          </cell>
          <cell r="BT12">
            <v>7.333969190625</v>
          </cell>
          <cell r="BU12">
            <v>110.11863822749999</v>
          </cell>
          <cell r="BV12" t="str">
            <v>M.S. reinforcement of plain hot rolled m.s. rods to BS4449 for slab, use 11 rings of 8mm bars and 4 rings of 10mm bars as per cross section on drawings</v>
          </cell>
          <cell r="BX12">
            <v>39.890327189999994</v>
          </cell>
          <cell r="BY12">
            <v>70.228311037499992</v>
          </cell>
          <cell r="BZ12">
            <v>2.7529659556874999</v>
          </cell>
          <cell r="CA12">
            <v>0.66071182936499995</v>
          </cell>
          <cell r="CB12">
            <v>1.3214236587299999</v>
          </cell>
          <cell r="CC12">
            <v>1</v>
          </cell>
          <cell r="CD12">
            <v>2</v>
          </cell>
          <cell r="CE12">
            <v>62.830000000000013</v>
          </cell>
          <cell r="CF12">
            <v>26.388600000000004</v>
          </cell>
          <cell r="CG12">
            <v>3.1415000000000006</v>
          </cell>
          <cell r="CH12">
            <v>1.5707500000000003</v>
          </cell>
          <cell r="CI12">
            <v>12.566000000000003</v>
          </cell>
          <cell r="CJ12">
            <v>25.132000000000005</v>
          </cell>
          <cell r="CK12">
            <v>62.830000000000013</v>
          </cell>
          <cell r="CL12">
            <v>3.1415000000000006</v>
          </cell>
          <cell r="CM12">
            <v>6.2830000000000013</v>
          </cell>
          <cell r="CN12">
            <v>6.2830000000000013</v>
          </cell>
          <cell r="CO12">
            <v>1</v>
          </cell>
          <cell r="CP12">
            <v>3.25</v>
          </cell>
          <cell r="CQ12">
            <v>0.25</v>
          </cell>
          <cell r="CR12">
            <v>1</v>
          </cell>
          <cell r="CS12">
            <v>1</v>
          </cell>
          <cell r="CT12">
            <v>19.634375000000002</v>
          </cell>
          <cell r="CU12">
            <v>19.634375000000002</v>
          </cell>
          <cell r="CV12">
            <v>39.268750000000004</v>
          </cell>
          <cell r="CW12">
            <v>98.171875000000014</v>
          </cell>
          <cell r="CX12">
            <v>19.634375000000002</v>
          </cell>
          <cell r="CY12">
            <v>4.9085937500000005</v>
          </cell>
          <cell r="CZ12">
            <v>9.8171875000000011</v>
          </cell>
          <cell r="DA12">
            <v>217.34865673333337</v>
          </cell>
          <cell r="DB12" t="str">
            <v>M.S. reinforcement of plain hot rolled m.s. rods to BS4449 for slab, use 10mm bars at 150 c.c. spacing</v>
          </cell>
          <cell r="DD12">
            <v>217.34865673333337</v>
          </cell>
          <cell r="DF12">
            <v>5.4337164183333346</v>
          </cell>
          <cell r="DG12">
            <v>1.3040919404000002</v>
          </cell>
          <cell r="DH12">
            <v>2.6081838808000004</v>
          </cell>
          <cell r="DI12">
            <v>2</v>
          </cell>
          <cell r="DJ12">
            <v>1</v>
          </cell>
          <cell r="DK12">
            <v>3.4320000000000004</v>
          </cell>
          <cell r="DL12">
            <v>0.5</v>
          </cell>
          <cell r="DM12">
            <v>4</v>
          </cell>
          <cell r="DN12">
            <v>2.5</v>
          </cell>
          <cell r="DO12">
            <v>0.5</v>
          </cell>
          <cell r="DP12">
            <v>2</v>
          </cell>
          <cell r="DQ12">
            <v>2</v>
          </cell>
          <cell r="DR12">
            <v>0.8</v>
          </cell>
          <cell r="DS12">
            <v>0.6</v>
          </cell>
          <cell r="DT12">
            <v>0.2</v>
          </cell>
          <cell r="DU12">
            <v>0.5</v>
          </cell>
          <cell r="DV12">
            <v>0.4</v>
          </cell>
          <cell r="DW12">
            <v>3.6988021000000009</v>
          </cell>
          <cell r="DX12" t="str">
            <v>C20 reinforced concrete cement (standard mix in accordance to BS CP 114) for slab, thickness = 140mm</v>
          </cell>
          <cell r="DY12">
            <v>22.192812600000003</v>
          </cell>
          <cell r="DZ12">
            <v>1.8494010500000004</v>
          </cell>
          <cell r="EA12">
            <v>3.6988021000000009</v>
          </cell>
          <cell r="EB12">
            <v>4.0686823100000016</v>
          </cell>
          <cell r="EC12">
            <v>8.1373646200000032</v>
          </cell>
          <cell r="ED12">
            <v>86.391250000000014</v>
          </cell>
          <cell r="EE12" t="str">
            <v>Plastering outside tank in (1:3) cement-sand plaster in 2 layers of 12.5mm, total thickness = 25mm.</v>
          </cell>
          <cell r="EF12">
            <v>21.597812500000003</v>
          </cell>
          <cell r="EG12">
            <v>2.5917375000000002</v>
          </cell>
          <cell r="EH12">
            <v>21.597812500000003</v>
          </cell>
          <cell r="EI12">
            <v>21.597812500000003</v>
          </cell>
          <cell r="EJ12">
            <v>2.7368748000000003</v>
          </cell>
          <cell r="EK12">
            <v>3.0105622800000007</v>
          </cell>
          <cell r="EL12">
            <v>33.299900000000001</v>
          </cell>
          <cell r="EM12">
            <v>42.4</v>
          </cell>
          <cell r="EN12">
            <v>0.42399999999999999</v>
          </cell>
          <cell r="EO12">
            <v>3.4980000000000002</v>
          </cell>
          <cell r="EP12">
            <v>33.299900000000001</v>
          </cell>
          <cell r="EQ12">
            <v>11</v>
          </cell>
          <cell r="ER12">
            <v>0.41624875</v>
          </cell>
          <cell r="ES12">
            <v>1.1099966666666667</v>
          </cell>
          <cell r="ET12">
            <v>1.1099966666666667</v>
          </cell>
          <cell r="EU12">
            <v>1.1099966666666667</v>
          </cell>
          <cell r="EV12">
            <v>2.2199933333333335</v>
          </cell>
          <cell r="EW12">
            <v>1</v>
          </cell>
        </row>
        <row r="13">
          <cell r="AG13">
            <v>6</v>
          </cell>
          <cell r="AH13" t="str">
            <v>Brick Masonry Reservoir Tank, 60 cum</v>
          </cell>
          <cell r="AI13">
            <v>229.65150375000005</v>
          </cell>
          <cell r="AJ13">
            <v>5.7412875937500019</v>
          </cell>
          <cell r="AK13">
            <v>16.232209037499999</v>
          </cell>
          <cell r="AL13">
            <v>8.1161045187499994</v>
          </cell>
          <cell r="AM13">
            <v>7.9181507499999997</v>
          </cell>
          <cell r="AN13">
            <v>9.5017809</v>
          </cell>
          <cell r="AO13">
            <v>1.5836301500000001</v>
          </cell>
          <cell r="AP13">
            <v>8.7099658250000012</v>
          </cell>
          <cell r="AQ13">
            <v>8.7099658250000012</v>
          </cell>
          <cell r="AR13">
            <v>500.90991312000006</v>
          </cell>
          <cell r="AS13" t="str">
            <v>M.S. reinforcement of plain hot rolled m.s. rods to BS4449 for slab, use 12mm bars at 125 c.c. spacing</v>
          </cell>
          <cell r="AT13">
            <v>576.04640008800004</v>
          </cell>
          <cell r="AW13">
            <v>12.522747828000002</v>
          </cell>
          <cell r="AX13">
            <v>3.0054594787200002</v>
          </cell>
          <cell r="AY13">
            <v>6.0109189574400004</v>
          </cell>
          <cell r="AZ13">
            <v>7.4036515875000006</v>
          </cell>
          <cell r="BA13" t="str">
            <v>C20 reinforced concrete cement (standard mix in accordance to BS CP 114) for floor, thickness = 210mm</v>
          </cell>
          <cell r="BB13">
            <v>44.421909525000004</v>
          </cell>
          <cell r="BC13">
            <v>3.7018257937500003</v>
          </cell>
          <cell r="BD13">
            <v>7.4036515875000006</v>
          </cell>
          <cell r="BE13">
            <v>8.144016746250001</v>
          </cell>
          <cell r="BF13">
            <v>16.288033492500002</v>
          </cell>
          <cell r="BG13">
            <v>22.144512037500004</v>
          </cell>
          <cell r="BH13" t="str">
            <v>Brick masonry works in (1:3) for walls, as per cross sectoin on drawing</v>
          </cell>
          <cell r="BI13">
            <v>33.216768056250004</v>
          </cell>
          <cell r="BJ13">
            <v>6.6433536112500011</v>
          </cell>
          <cell r="BL13">
            <v>11072.256018750002</v>
          </cell>
          <cell r="BM13">
            <v>31.002316852500002</v>
          </cell>
          <cell r="BN13">
            <v>31.002316852500002</v>
          </cell>
          <cell r="BO13">
            <v>3.59108791875</v>
          </cell>
          <cell r="BP13">
            <v>21.546527512499999</v>
          </cell>
          <cell r="BQ13">
            <v>1.795543959375</v>
          </cell>
          <cell r="BR13">
            <v>3.59108791875</v>
          </cell>
          <cell r="BS13">
            <v>3.9501967106250002</v>
          </cell>
          <cell r="BT13">
            <v>7.9003934212500004</v>
          </cell>
          <cell r="BU13">
            <v>120.8201579775</v>
          </cell>
          <cell r="BV13" t="str">
            <v>M.S. reinforcement of plain hot rolled m.s. rods to BS4449 for slab, use 11 rings of 8mm bars and 4 rings of 10mm bars as per cross section on drawings</v>
          </cell>
          <cell r="BX13">
            <v>43.766938189999998</v>
          </cell>
          <cell r="BY13">
            <v>77.053219787499998</v>
          </cell>
          <cell r="BZ13">
            <v>3.0205039494375003</v>
          </cell>
          <cell r="CA13">
            <v>0.72492094786500005</v>
          </cell>
          <cell r="CB13">
            <v>1.4498418957300001</v>
          </cell>
          <cell r="CC13">
            <v>1</v>
          </cell>
          <cell r="CD13">
            <v>2</v>
          </cell>
          <cell r="CE13">
            <v>70.408868750000011</v>
          </cell>
          <cell r="CF13">
            <v>29.571724875000005</v>
          </cell>
          <cell r="CG13">
            <v>3.5204434375000009</v>
          </cell>
          <cell r="CH13">
            <v>1.7602217187500004</v>
          </cell>
          <cell r="CI13">
            <v>14.081773750000004</v>
          </cell>
          <cell r="CJ13">
            <v>28.163547500000007</v>
          </cell>
          <cell r="CK13">
            <v>70.408868750000011</v>
          </cell>
          <cell r="CL13">
            <v>3.5204434375000009</v>
          </cell>
          <cell r="CM13">
            <v>7.0408868750000018</v>
          </cell>
          <cell r="CN13">
            <v>7.0408868750000018</v>
          </cell>
          <cell r="CO13">
            <v>1</v>
          </cell>
          <cell r="CP13">
            <v>3.25</v>
          </cell>
          <cell r="CQ13">
            <v>0.25</v>
          </cell>
          <cell r="CR13">
            <v>1</v>
          </cell>
          <cell r="CS13">
            <v>1</v>
          </cell>
          <cell r="CT13">
            <v>23.757593750000002</v>
          </cell>
          <cell r="CU13">
            <v>23.757593750000002</v>
          </cell>
          <cell r="CV13">
            <v>47.515187500000003</v>
          </cell>
          <cell r="CW13">
            <v>118.78796875</v>
          </cell>
          <cell r="CX13">
            <v>23.757593750000002</v>
          </cell>
          <cell r="CY13">
            <v>5.9393984375000004</v>
          </cell>
          <cell r="CZ13">
            <v>11.878796875000001</v>
          </cell>
          <cell r="DA13">
            <v>316.34653680000002</v>
          </cell>
          <cell r="DB13" t="str">
            <v>M.S. reinforcement of plain hot rolled m.s. rods to BS4449 for slab, use 12mm bars at 175 c.c. spacing</v>
          </cell>
          <cell r="DC13">
            <v>316.34653680000002</v>
          </cell>
          <cell r="DF13">
            <v>7.9086634200000008</v>
          </cell>
          <cell r="DG13">
            <v>1.8980792208000001</v>
          </cell>
          <cell r="DH13">
            <v>3.7961584416000003</v>
          </cell>
          <cell r="DI13">
            <v>2</v>
          </cell>
          <cell r="DJ13">
            <v>1</v>
          </cell>
          <cell r="DK13">
            <v>3.4320000000000004</v>
          </cell>
          <cell r="DL13">
            <v>0.5</v>
          </cell>
          <cell r="DM13">
            <v>4</v>
          </cell>
          <cell r="DN13">
            <v>2.5</v>
          </cell>
          <cell r="DO13">
            <v>0.5</v>
          </cell>
          <cell r="DP13">
            <v>2</v>
          </cell>
          <cell r="DQ13">
            <v>2</v>
          </cell>
          <cell r="DR13">
            <v>0.8</v>
          </cell>
          <cell r="DS13">
            <v>0.6</v>
          </cell>
          <cell r="DT13">
            <v>0.2</v>
          </cell>
          <cell r="DU13">
            <v>0.5</v>
          </cell>
          <cell r="DV13">
            <v>0.4</v>
          </cell>
          <cell r="DW13">
            <v>4.6757300624999996</v>
          </cell>
          <cell r="DX13" t="str">
            <v>C20 reinforced concrete cement (standard mix in accordance to BS CP 114) for slab, thickness = 150mm</v>
          </cell>
          <cell r="DY13">
            <v>28.054380374999997</v>
          </cell>
          <cell r="DZ13">
            <v>2.3378650312499998</v>
          </cell>
          <cell r="EA13">
            <v>4.6757300624999996</v>
          </cell>
          <cell r="EB13">
            <v>5.1433030687499999</v>
          </cell>
          <cell r="EC13">
            <v>10.2866061375</v>
          </cell>
          <cell r="ED13">
            <v>93.302550000000011</v>
          </cell>
          <cell r="EE13" t="str">
            <v>Plastering outside tank in (1:3) cement-sand plaster in 2 layers of 12.5mm, total thickness = 25mm.</v>
          </cell>
          <cell r="EF13">
            <v>23.325637500000003</v>
          </cell>
          <cell r="EG13">
            <v>2.7990765000000004</v>
          </cell>
          <cell r="EH13">
            <v>23.325637500000003</v>
          </cell>
          <cell r="EI13">
            <v>23.325637500000003</v>
          </cell>
          <cell r="EJ13">
            <v>3.2464418075000001</v>
          </cell>
          <cell r="EK13">
            <v>3.5710859882500006</v>
          </cell>
          <cell r="EL13">
            <v>34.870649999999998</v>
          </cell>
          <cell r="EM13">
            <v>44.399999999999991</v>
          </cell>
          <cell r="EN13">
            <v>0.44399999999999995</v>
          </cell>
          <cell r="EO13">
            <v>3.6629999999999994</v>
          </cell>
          <cell r="EP13">
            <v>34.870649999999998</v>
          </cell>
          <cell r="EQ13">
            <v>12</v>
          </cell>
          <cell r="ER13">
            <v>0.43588312499999998</v>
          </cell>
          <cell r="ES13">
            <v>1.162355</v>
          </cell>
          <cell r="ET13">
            <v>1.162355</v>
          </cell>
          <cell r="EU13">
            <v>1.162355</v>
          </cell>
          <cell r="EV13">
            <v>2.3247100000000001</v>
          </cell>
          <cell r="EW13">
            <v>1</v>
          </cell>
        </row>
        <row r="14">
          <cell r="AG14">
            <v>7</v>
          </cell>
          <cell r="AH14" t="str">
            <v>Brick Masonry Reservoir Tank, 80 cum</v>
          </cell>
          <cell r="AI14">
            <v>243.27776000000006</v>
          </cell>
          <cell r="AJ14">
            <v>6.0819440000000018</v>
          </cell>
          <cell r="AK14">
            <v>19.506201800000003</v>
          </cell>
          <cell r="AL14">
            <v>9.7531009000000015</v>
          </cell>
          <cell r="AM14">
            <v>9.0726520000000015</v>
          </cell>
          <cell r="AN14">
            <v>10.887182400000002</v>
          </cell>
          <cell r="AO14">
            <v>1.8145304000000004</v>
          </cell>
          <cell r="AP14">
            <v>9.9799172000000027</v>
          </cell>
          <cell r="AQ14">
            <v>9.9799172000000027</v>
          </cell>
          <cell r="AR14">
            <v>723.07779840000012</v>
          </cell>
          <cell r="AS14" t="str">
            <v>M.S. reinforcement of plain hot rolled m.s. rods to BS4449 for slab, use 12mm bars at 100 c.c. spacing</v>
          </cell>
          <cell r="AT14">
            <v>831.53946816000007</v>
          </cell>
          <cell r="AW14">
            <v>18.076944960000002</v>
          </cell>
          <cell r="AX14">
            <v>4.3384667904000009</v>
          </cell>
          <cell r="AY14">
            <v>8.6769335808000019</v>
          </cell>
          <cell r="AZ14">
            <v>9.3641832000000012</v>
          </cell>
          <cell r="BA14" t="str">
            <v>C20 reinforced concrete cement (standard mix in accordance to BS CP 114) for floor, thickness = 230mm</v>
          </cell>
          <cell r="BB14">
            <v>56.18509920000001</v>
          </cell>
          <cell r="BC14">
            <v>4.6820916000000006</v>
          </cell>
          <cell r="BD14">
            <v>9.3641832000000012</v>
          </cell>
          <cell r="BE14">
            <v>10.300601520000003</v>
          </cell>
          <cell r="BF14">
            <v>20.601203040000005</v>
          </cell>
          <cell r="BG14">
            <v>28.952064000000007</v>
          </cell>
          <cell r="BH14" t="str">
            <v>Brick masonry works in (1:3) for walls, as per cross sectoin on drawing</v>
          </cell>
          <cell r="BI14">
            <v>43.428096000000011</v>
          </cell>
          <cell r="BJ14">
            <v>8.6856192000000014</v>
          </cell>
          <cell r="BL14">
            <v>14476.032000000003</v>
          </cell>
          <cell r="BM14">
            <v>40.532889600000004</v>
          </cell>
          <cell r="BN14">
            <v>40.532889600000004</v>
          </cell>
          <cell r="BO14">
            <v>4.343516437499999</v>
          </cell>
          <cell r="BP14">
            <v>26.061098624999993</v>
          </cell>
          <cell r="BQ14">
            <v>2.1717582187499995</v>
          </cell>
          <cell r="BR14">
            <v>4.343516437499999</v>
          </cell>
          <cell r="BS14">
            <v>4.7778680812499994</v>
          </cell>
          <cell r="BT14">
            <v>9.5557361624999988</v>
          </cell>
          <cell r="BU14">
            <v>167.25433962</v>
          </cell>
          <cell r="BV14" t="str">
            <v>M.S. reinforcement of plain hot rolled m.s. rods to BS4449 for slab, use 11 rings of 8mm bars and 8 rings of 10mm bars as per cross section on drawings</v>
          </cell>
          <cell r="BX14">
            <v>95.287098379999989</v>
          </cell>
          <cell r="BY14">
            <v>83.878128537500004</v>
          </cell>
          <cell r="BZ14">
            <v>4.1813584905000001</v>
          </cell>
          <cell r="CA14">
            <v>1.0035260377199999</v>
          </cell>
          <cell r="CB14">
            <v>2.0070520754399999</v>
          </cell>
          <cell r="CC14">
            <v>1</v>
          </cell>
          <cell r="CD14">
            <v>2</v>
          </cell>
          <cell r="CE14">
            <v>84.820499999999996</v>
          </cell>
          <cell r="CF14">
            <v>35.624609999999997</v>
          </cell>
          <cell r="CG14">
            <v>4.2410249999999996</v>
          </cell>
          <cell r="CH14">
            <v>2.1205124999999998</v>
          </cell>
          <cell r="CI14">
            <v>16.964099999999998</v>
          </cell>
          <cell r="CJ14">
            <v>33.928199999999997</v>
          </cell>
          <cell r="CK14">
            <v>84.820499999999996</v>
          </cell>
          <cell r="CL14">
            <v>4.2410249999999996</v>
          </cell>
          <cell r="CM14">
            <v>8.4820499999999992</v>
          </cell>
          <cell r="CN14">
            <v>8.4820499999999992</v>
          </cell>
          <cell r="CO14">
            <v>1</v>
          </cell>
          <cell r="CP14">
            <v>3.25</v>
          </cell>
          <cell r="CQ14">
            <v>0.25</v>
          </cell>
          <cell r="CR14">
            <v>1</v>
          </cell>
          <cell r="CS14">
            <v>1</v>
          </cell>
          <cell r="CT14">
            <v>28.273500000000002</v>
          </cell>
          <cell r="CU14">
            <v>28.273500000000002</v>
          </cell>
          <cell r="CV14">
            <v>56.547000000000004</v>
          </cell>
          <cell r="CW14">
            <v>141.36750000000001</v>
          </cell>
          <cell r="CX14">
            <v>28.273500000000002</v>
          </cell>
          <cell r="CY14">
            <v>7.0683750000000005</v>
          </cell>
          <cell r="CZ14">
            <v>14.136750000000001</v>
          </cell>
          <cell r="DA14">
            <v>429.97836159999997</v>
          </cell>
          <cell r="DB14" t="str">
            <v>M.S. reinforcement of plain hot rolled m.s. rods to BS4449 for slab, use 12mm bars at 150 c.c. spacing</v>
          </cell>
          <cell r="DC14">
            <v>429.97836159999997</v>
          </cell>
          <cell r="DF14">
            <v>10.74945904</v>
          </cell>
          <cell r="DG14">
            <v>2.5798701695999999</v>
          </cell>
          <cell r="DH14">
            <v>5.1597403391999999</v>
          </cell>
          <cell r="DI14">
            <v>2</v>
          </cell>
          <cell r="DJ14">
            <v>1</v>
          </cell>
          <cell r="DK14">
            <v>3.4320000000000004</v>
          </cell>
          <cell r="DL14">
            <v>0.5</v>
          </cell>
          <cell r="DM14">
            <v>4</v>
          </cell>
          <cell r="DN14">
            <v>2.5</v>
          </cell>
          <cell r="DO14">
            <v>0.5</v>
          </cell>
          <cell r="DP14">
            <v>2</v>
          </cell>
          <cell r="DQ14">
            <v>2</v>
          </cell>
          <cell r="DR14">
            <v>0.8</v>
          </cell>
          <cell r="DS14">
            <v>0.6</v>
          </cell>
          <cell r="DT14">
            <v>0.2</v>
          </cell>
          <cell r="DU14">
            <v>0.5</v>
          </cell>
          <cell r="DV14">
            <v>0.4</v>
          </cell>
          <cell r="DW14">
            <v>6.1736757999999998</v>
          </cell>
          <cell r="DX14" t="str">
            <v>C20 reinforced concrete cement (standard mix in accordance to BS CP 114) for slab, thickness = 170mm</v>
          </cell>
          <cell r="DY14">
            <v>37.042054800000003</v>
          </cell>
          <cell r="DZ14">
            <v>3.0868378999999999</v>
          </cell>
          <cell r="EA14">
            <v>6.1736757999999998</v>
          </cell>
          <cell r="EB14">
            <v>6.7910433800000005</v>
          </cell>
          <cell r="EC14">
            <v>13.582086760000001</v>
          </cell>
          <cell r="ED14">
            <v>113.09399999999999</v>
          </cell>
          <cell r="EE14" t="str">
            <v>Plastering outside tank in (1:3) cement-sand plaster in 2 layers of 12.5mm, total thickness = 25mm.</v>
          </cell>
          <cell r="EF14">
            <v>28.273499999999999</v>
          </cell>
          <cell r="EG14">
            <v>3.3928199999999995</v>
          </cell>
          <cell r="EH14">
            <v>28.273499999999999</v>
          </cell>
          <cell r="EI14">
            <v>28.273499999999999</v>
          </cell>
          <cell r="EJ14">
            <v>3.901240360000001</v>
          </cell>
          <cell r="EK14">
            <v>4.2913643960000014</v>
          </cell>
          <cell r="EL14">
            <v>36.441400000000002</v>
          </cell>
          <cell r="EM14">
            <v>46.4</v>
          </cell>
          <cell r="EN14">
            <v>0.46399999999999997</v>
          </cell>
          <cell r="EO14">
            <v>3.8279999999999998</v>
          </cell>
          <cell r="EP14">
            <v>36.441400000000002</v>
          </cell>
          <cell r="EQ14">
            <v>12</v>
          </cell>
          <cell r="ER14">
            <v>0.45551750000000002</v>
          </cell>
          <cell r="ES14">
            <v>1.2147133333333333</v>
          </cell>
          <cell r="ET14">
            <v>1.2147133333333333</v>
          </cell>
          <cell r="EU14">
            <v>1.2147133333333333</v>
          </cell>
          <cell r="EV14">
            <v>2.4294266666666666</v>
          </cell>
          <cell r="EW14">
            <v>1</v>
          </cell>
        </row>
        <row r="15">
          <cell r="AG15">
            <v>8</v>
          </cell>
          <cell r="AH15" t="str">
            <v>Brick Masonry Reservoir Tank, 100 cum</v>
          </cell>
          <cell r="AI15">
            <v>257.29670375000006</v>
          </cell>
          <cell r="AJ15">
            <v>6.4324175937500021</v>
          </cell>
          <cell r="AK15">
            <v>22.672519650000002</v>
          </cell>
          <cell r="AL15">
            <v>11.336259825000001</v>
          </cell>
          <cell r="AM15">
            <v>10.305690750000002</v>
          </cell>
          <cell r="AN15">
            <v>12.366828900000002</v>
          </cell>
          <cell r="AO15">
            <v>2.0611381500000006</v>
          </cell>
          <cell r="AP15">
            <v>11.336259825000003</v>
          </cell>
          <cell r="AQ15">
            <v>11.336259825000003</v>
          </cell>
          <cell r="AR15">
            <v>826.99233540000012</v>
          </cell>
          <cell r="AS15" t="str">
            <v>M.S. reinforcement of plain hot rolled m.s. rods to BS4449 for slab, use 12mm bars at 100 c.c. spacing</v>
          </cell>
          <cell r="AT15">
            <v>951.04118571000004</v>
          </cell>
          <cell r="AW15">
            <v>20.674808385000006</v>
          </cell>
          <cell r="AX15">
            <v>4.9619540124000006</v>
          </cell>
          <cell r="AY15">
            <v>9.9239080248000011</v>
          </cell>
          <cell r="AZ15">
            <v>11.175572100000002</v>
          </cell>
          <cell r="BA15" t="str">
            <v>C20 reinforced concrete cement (standard mix in accordance to BS CP 114) for floor, thickness = 240mm</v>
          </cell>
          <cell r="BB15">
            <v>67.053432600000008</v>
          </cell>
          <cell r="BC15">
            <v>5.5877860500000009</v>
          </cell>
          <cell r="BD15">
            <v>11.175572100000002</v>
          </cell>
          <cell r="BE15">
            <v>12.293129310000003</v>
          </cell>
          <cell r="BF15">
            <v>24.586258620000006</v>
          </cell>
          <cell r="BG15">
            <v>35.896035600000005</v>
          </cell>
          <cell r="BH15" t="str">
            <v>Brick masonry works in (1:3) for walls, as per cross sectoin on drawing</v>
          </cell>
          <cell r="BI15">
            <v>53.844053400000007</v>
          </cell>
          <cell r="BJ15">
            <v>10.768810680000001</v>
          </cell>
          <cell r="BL15">
            <v>17948.017800000001</v>
          </cell>
          <cell r="BM15">
            <v>50.254449840000007</v>
          </cell>
          <cell r="BN15">
            <v>50.254449840000007</v>
          </cell>
          <cell r="BO15">
            <v>5.0100641999999995</v>
          </cell>
          <cell r="BP15">
            <v>30.060385199999999</v>
          </cell>
          <cell r="BQ15">
            <v>2.5050320999999998</v>
          </cell>
          <cell r="BR15">
            <v>5.0100641999999995</v>
          </cell>
          <cell r="BS15">
            <v>5.5110706199999999</v>
          </cell>
          <cell r="BT15">
            <v>11.02214124</v>
          </cell>
          <cell r="BU15">
            <v>207.64628582249998</v>
          </cell>
          <cell r="BV15" t="str">
            <v>M.S. reinforcement of plain hot rolled m.s. rods to BS4449 for slab, use 8 rings of 8mm bars and 11 rings of 10mm bars as per cross section on drawings</v>
          </cell>
          <cell r="BX15">
            <v>141.68044052249999</v>
          </cell>
          <cell r="BY15">
            <v>65.965845299999998</v>
          </cell>
          <cell r="BZ15">
            <v>5.1911571455624994</v>
          </cell>
          <cell r="CA15">
            <v>1.245877714935</v>
          </cell>
          <cell r="CB15">
            <v>2.49175542987</v>
          </cell>
          <cell r="CC15">
            <v>1</v>
          </cell>
          <cell r="CD15">
            <v>2</v>
          </cell>
          <cell r="CE15">
            <v>98.525293750000003</v>
          </cell>
          <cell r="CF15">
            <v>41.380623374999999</v>
          </cell>
          <cell r="CG15">
            <v>4.9262646875000007</v>
          </cell>
          <cell r="CH15">
            <v>2.4631323437500003</v>
          </cell>
          <cell r="CI15">
            <v>19.705058750000003</v>
          </cell>
          <cell r="CJ15">
            <v>39.410117500000005</v>
          </cell>
          <cell r="CK15">
            <v>98.525293750000003</v>
          </cell>
          <cell r="CL15">
            <v>4.9262646875000007</v>
          </cell>
          <cell r="CM15">
            <v>9.8525293750000014</v>
          </cell>
          <cell r="CN15">
            <v>9.8525293750000014</v>
          </cell>
          <cell r="CO15">
            <v>1</v>
          </cell>
          <cell r="CP15">
            <v>3.25</v>
          </cell>
          <cell r="CQ15">
            <v>0.25</v>
          </cell>
          <cell r="CR15">
            <v>1</v>
          </cell>
          <cell r="CS15">
            <v>1</v>
          </cell>
          <cell r="CT15">
            <v>33.18209375</v>
          </cell>
          <cell r="CU15">
            <v>33.18209375</v>
          </cell>
          <cell r="CV15">
            <v>66.3641875</v>
          </cell>
          <cell r="CW15">
            <v>165.91046875000001</v>
          </cell>
          <cell r="CX15">
            <v>33.18209375</v>
          </cell>
          <cell r="CY15">
            <v>8.2955234375</v>
          </cell>
          <cell r="CZ15">
            <v>16.591046875</v>
          </cell>
          <cell r="DA15">
            <v>594.64222032000009</v>
          </cell>
          <cell r="DB15" t="str">
            <v>M.S. reinforcement of plain hot rolled m.s. rods to BS4449 for slab, use 12mm bars at 125 c.c. spacing</v>
          </cell>
          <cell r="DC15">
            <v>594.64222032000009</v>
          </cell>
          <cell r="DF15">
            <v>14.866055508000002</v>
          </cell>
          <cell r="DG15">
            <v>3.5678533219200008</v>
          </cell>
          <cell r="DH15">
            <v>7.1357066438400016</v>
          </cell>
          <cell r="DI15">
            <v>2</v>
          </cell>
          <cell r="DJ15">
            <v>1</v>
          </cell>
          <cell r="DK15">
            <v>3.4320000000000004</v>
          </cell>
          <cell r="DL15">
            <v>0.5</v>
          </cell>
          <cell r="DM15">
            <v>4</v>
          </cell>
          <cell r="DN15">
            <v>2.5</v>
          </cell>
          <cell r="DO15">
            <v>0.5</v>
          </cell>
          <cell r="DP15">
            <v>2</v>
          </cell>
          <cell r="DQ15">
            <v>2</v>
          </cell>
          <cell r="DR15">
            <v>0.8</v>
          </cell>
          <cell r="DS15">
            <v>0.6</v>
          </cell>
          <cell r="DT15">
            <v>0.2</v>
          </cell>
          <cell r="DU15">
            <v>0.5</v>
          </cell>
          <cell r="DV15">
            <v>0.4</v>
          </cell>
          <cell r="DW15">
            <v>7.533474075</v>
          </cell>
          <cell r="DX15" t="str">
            <v>C20 reinforced concrete cement (standard mix in accordance to BS CP 114) for slab, thickness = 180mm</v>
          </cell>
          <cell r="DY15">
            <v>45.200844449999998</v>
          </cell>
          <cell r="DZ15">
            <v>3.7667370375</v>
          </cell>
          <cell r="EA15">
            <v>7.533474075</v>
          </cell>
          <cell r="EB15">
            <v>8.2868214825000006</v>
          </cell>
          <cell r="EC15">
            <v>16.573642965000001</v>
          </cell>
          <cell r="ED15">
            <v>130.68640000000002</v>
          </cell>
          <cell r="EE15" t="str">
            <v>Plastering outside tank in (1:3) cement-sand plaster in 2 layers of 12.5mm, total thickness = 25mm.</v>
          </cell>
          <cell r="EF15">
            <v>32.671600000000005</v>
          </cell>
          <cell r="EG15">
            <v>3.9205920000000005</v>
          </cell>
          <cell r="EH15">
            <v>32.671600000000005</v>
          </cell>
          <cell r="EI15">
            <v>32.671600000000005</v>
          </cell>
          <cell r="EJ15">
            <v>4.5345039300000005</v>
          </cell>
          <cell r="EK15">
            <v>4.9879543230000012</v>
          </cell>
          <cell r="EL15">
            <v>38.012149999999998</v>
          </cell>
          <cell r="EM15">
            <v>48.4</v>
          </cell>
          <cell r="EN15">
            <v>0.48399999999999999</v>
          </cell>
          <cell r="EO15">
            <v>3.9929999999999999</v>
          </cell>
          <cell r="EP15">
            <v>38.012149999999998</v>
          </cell>
          <cell r="EQ15">
            <v>13</v>
          </cell>
          <cell r="ER15">
            <v>0.475151875</v>
          </cell>
          <cell r="ES15">
            <v>1.2670716666666666</v>
          </cell>
          <cell r="ET15">
            <v>1.2670716666666666</v>
          </cell>
          <cell r="EU15">
            <v>1.2670716666666666</v>
          </cell>
          <cell r="EV15">
            <v>2.5341433333333332</v>
          </cell>
          <cell r="EW15">
            <v>1</v>
          </cell>
        </row>
        <row r="16">
          <cell r="AG16">
            <v>11</v>
          </cell>
          <cell r="AH16" t="str">
            <v>Stone Masonry Reservoir Tank, 10 cum</v>
          </cell>
          <cell r="AI16">
            <v>156.14040375000002</v>
          </cell>
          <cell r="AJ16">
            <v>3.9035100937500005</v>
          </cell>
          <cell r="AK16">
            <v>4.2246891999999994</v>
          </cell>
          <cell r="AL16">
            <v>2.1123445999999997</v>
          </cell>
          <cell r="AM16">
            <v>2.6404307500000002</v>
          </cell>
          <cell r="AN16">
            <v>3.1685169000000002</v>
          </cell>
          <cell r="AO16">
            <v>0.52808615000000003</v>
          </cell>
          <cell r="AP16">
            <v>2.9044738250000006</v>
          </cell>
          <cell r="AQ16">
            <v>2.9044738250000006</v>
          </cell>
          <cell r="AR16">
            <v>56.62606108333334</v>
          </cell>
          <cell r="AS16" t="str">
            <v>M.S. reinforcement of plain hot rolled m.s. rods to BS4449 for slab, use 8mm bars at 150 c.c. spacing</v>
          </cell>
          <cell r="AV16">
            <v>65.119970245833329</v>
          </cell>
          <cell r="AW16">
            <v>1.4156515270833336</v>
          </cell>
          <cell r="AX16">
            <v>0.33975636650000007</v>
          </cell>
          <cell r="AY16">
            <v>0.67951273300000015</v>
          </cell>
          <cell r="AZ16">
            <v>1.2902140500000001</v>
          </cell>
          <cell r="BA16" t="str">
            <v>C20 reinforced concrete cement (standard mix in accordance to BS CP 114) for floor, thickness = 120mm</v>
          </cell>
          <cell r="BB16">
            <v>7.7412843000000002</v>
          </cell>
          <cell r="BC16">
            <v>0.64510702500000006</v>
          </cell>
          <cell r="BD16">
            <v>1.2902140500000001</v>
          </cell>
          <cell r="BE16">
            <v>1.4192354550000001</v>
          </cell>
          <cell r="BF16">
            <v>2.8384709100000003</v>
          </cell>
          <cell r="BG16">
            <v>4.45837753125</v>
          </cell>
          <cell r="BH16" t="str">
            <v>Stone masonry works in (1:3) for walls, as per cross sectoin on drawing</v>
          </cell>
          <cell r="BI16">
            <v>7.8021606796874998</v>
          </cell>
          <cell r="BJ16">
            <v>1.3375132593749999</v>
          </cell>
          <cell r="BK16">
            <v>4.9042152843750006</v>
          </cell>
          <cell r="BL16">
            <v>0</v>
          </cell>
          <cell r="BM16">
            <v>11.23511137875</v>
          </cell>
          <cell r="BN16">
            <v>11.23511137875</v>
          </cell>
          <cell r="BO16">
            <v>1.4021888906250002</v>
          </cell>
          <cell r="BP16">
            <v>8.4131333437500011</v>
          </cell>
          <cell r="BQ16">
            <v>0.70109444531250009</v>
          </cell>
          <cell r="BR16">
            <v>1.4021888906250002</v>
          </cell>
          <cell r="BS16">
            <v>1.5424077796875004</v>
          </cell>
          <cell r="BT16">
            <v>3.0848155593750008</v>
          </cell>
          <cell r="BU16">
            <v>32.821606625000008</v>
          </cell>
          <cell r="BV16" t="str">
            <v>M.S. reinforcement of plain hot rolled m.s. rods to BS4449 for slab, use 10 rings of 8mm bars as per cross section on drawings</v>
          </cell>
          <cell r="BY16">
            <v>32.821606625000008</v>
          </cell>
          <cell r="BZ16">
            <v>0.82054016562500021</v>
          </cell>
          <cell r="CA16">
            <v>0.19692963975000005</v>
          </cell>
          <cell r="CB16">
            <v>0.3938592795000001</v>
          </cell>
          <cell r="CC16">
            <v>1</v>
          </cell>
          <cell r="CD16">
            <v>2</v>
          </cell>
          <cell r="CE16">
            <v>22.579531250000002</v>
          </cell>
          <cell r="CF16">
            <v>9.4834031250000006</v>
          </cell>
          <cell r="CG16">
            <v>1.1289765625000001</v>
          </cell>
          <cell r="CH16">
            <v>0.56448828125000006</v>
          </cell>
          <cell r="CI16">
            <v>4.5159062500000005</v>
          </cell>
          <cell r="CJ16">
            <v>9.0318125000000009</v>
          </cell>
          <cell r="CK16">
            <v>22.579531250000002</v>
          </cell>
          <cell r="CL16">
            <v>1.1289765625000001</v>
          </cell>
          <cell r="CM16">
            <v>2.2579531250000002</v>
          </cell>
          <cell r="CN16">
            <v>2.2579531250000002</v>
          </cell>
          <cell r="CO16">
            <v>0</v>
          </cell>
          <cell r="CP16">
            <v>0</v>
          </cell>
          <cell r="CQ16">
            <v>0</v>
          </cell>
          <cell r="CR16">
            <v>0</v>
          </cell>
          <cell r="CS16">
            <v>0</v>
          </cell>
          <cell r="CT16">
            <v>4.9085937500000005</v>
          </cell>
          <cell r="CU16">
            <v>4.9085937500000005</v>
          </cell>
          <cell r="CV16">
            <v>9.8171875000000011</v>
          </cell>
          <cell r="CW16">
            <v>24.542968750000004</v>
          </cell>
          <cell r="CX16">
            <v>4.9085937500000005</v>
          </cell>
          <cell r="CY16">
            <v>1.2271484375000001</v>
          </cell>
          <cell r="CZ16">
            <v>2.4542968750000003</v>
          </cell>
          <cell r="DA16">
            <v>45.044397750000002</v>
          </cell>
          <cell r="DB16" t="str">
            <v>M.S. reinforcement of plain hot rolled m.s. rods to BS4449 for slab, use 8mm bars at 150 c.c. spacing</v>
          </cell>
          <cell r="DE16">
            <v>45.044397750000002</v>
          </cell>
          <cell r="DF16">
            <v>1.1261099437500002</v>
          </cell>
          <cell r="DG16">
            <v>0.27026638650000001</v>
          </cell>
          <cell r="DH16">
            <v>0.54053277300000002</v>
          </cell>
          <cell r="DI16">
            <v>1</v>
          </cell>
          <cell r="DJ16">
            <v>1</v>
          </cell>
          <cell r="DK16">
            <v>1.7160000000000002</v>
          </cell>
          <cell r="DL16">
            <v>0.25</v>
          </cell>
          <cell r="DM16">
            <v>2</v>
          </cell>
          <cell r="DN16">
            <v>1.25</v>
          </cell>
          <cell r="DO16">
            <v>0.25</v>
          </cell>
          <cell r="DP16">
            <v>1</v>
          </cell>
          <cell r="DQ16">
            <v>2</v>
          </cell>
          <cell r="DR16">
            <v>0.8</v>
          </cell>
          <cell r="DS16">
            <v>0.6</v>
          </cell>
          <cell r="DT16">
            <v>0.2</v>
          </cell>
          <cell r="DU16">
            <v>0.5</v>
          </cell>
          <cell r="DV16">
            <v>0.4</v>
          </cell>
          <cell r="DW16">
            <v>1.02632805</v>
          </cell>
          <cell r="DX16" t="str">
            <v>C20 reinforced concrete cement (standard mix in accordance to BS CP 114) for slab, thickness = 120mm</v>
          </cell>
          <cell r="DY16">
            <v>6.1579683000000003</v>
          </cell>
          <cell r="DZ16">
            <v>0.51316402500000002</v>
          </cell>
          <cell r="EA16">
            <v>1.02632805</v>
          </cell>
          <cell r="EB16">
            <v>1.1289608550000001</v>
          </cell>
          <cell r="EC16">
            <v>2.2579217100000002</v>
          </cell>
          <cell r="ED16">
            <v>35.341875000000002</v>
          </cell>
          <cell r="EE16" t="str">
            <v>Finishing exposed surfaces of tank</v>
          </cell>
          <cell r="EF16">
            <v>1.7670937500000001</v>
          </cell>
          <cell r="EG16">
            <v>0.176709375</v>
          </cell>
          <cell r="EH16">
            <v>5.6448828125000006</v>
          </cell>
          <cell r="EI16">
            <v>5.6448828125000006</v>
          </cell>
          <cell r="EJ16">
            <v>0.84493783999999994</v>
          </cell>
          <cell r="EK16">
            <v>0.92943162400000001</v>
          </cell>
          <cell r="EL16">
            <v>25.446149999999999</v>
          </cell>
          <cell r="EM16">
            <v>32.4</v>
          </cell>
          <cell r="EN16">
            <v>0.32400000000000001</v>
          </cell>
          <cell r="EO16">
            <v>2.673</v>
          </cell>
          <cell r="EP16">
            <v>25.446149999999999</v>
          </cell>
          <cell r="EQ16">
            <v>8</v>
          </cell>
          <cell r="ER16">
            <v>0.31807687499999998</v>
          </cell>
          <cell r="ES16">
            <v>0.84820499999999999</v>
          </cell>
          <cell r="ET16">
            <v>0.84820499999999999</v>
          </cell>
          <cell r="EU16">
            <v>0.84820499999999999</v>
          </cell>
          <cell r="EV16">
            <v>1.69641</v>
          </cell>
          <cell r="EW16">
            <v>1</v>
          </cell>
        </row>
        <row r="17">
          <cell r="AG17">
            <v>12</v>
          </cell>
          <cell r="AH17" t="str">
            <v>Stone Masonry Reservoir Tank, 20 cum</v>
          </cell>
          <cell r="AI17">
            <v>179.07335375</v>
          </cell>
          <cell r="AJ17">
            <v>4.4768338437499997</v>
          </cell>
          <cell r="AK17">
            <v>7.1496613124999993</v>
          </cell>
          <cell r="AL17">
            <v>3.5748306562499996</v>
          </cell>
          <cell r="AM17">
            <v>4.0855207499999997</v>
          </cell>
          <cell r="AN17">
            <v>4.9026248999999993</v>
          </cell>
          <cell r="AO17">
            <v>0.81710415000000003</v>
          </cell>
          <cell r="AP17">
            <v>4.4940728249999999</v>
          </cell>
          <cell r="AQ17">
            <v>4.4940728249999999</v>
          </cell>
          <cell r="AR17">
            <v>142.72389498333337</v>
          </cell>
          <cell r="AS17" t="str">
            <v>M.S. reinforcement of plain hot rolled m.s. rods to BS4449 for slab, use 10mm bars at 150 c.c. spacing</v>
          </cell>
          <cell r="AU17">
            <v>164.13247923083335</v>
          </cell>
          <cell r="AW17">
            <v>3.5680973745833344</v>
          </cell>
          <cell r="AX17">
            <v>0.85634336990000026</v>
          </cell>
          <cell r="AY17">
            <v>1.7126867398000005</v>
          </cell>
          <cell r="AZ17">
            <v>2.6023400625000006</v>
          </cell>
          <cell r="BA17" t="str">
            <v>C20 reinforced concrete cement (standard mix in accordance to BS CP 114) for floor, thickness = 150mm</v>
          </cell>
          <cell r="BB17">
            <v>15.614040375000004</v>
          </cell>
          <cell r="BC17">
            <v>1.3011700312500003</v>
          </cell>
          <cell r="BD17">
            <v>2.6023400625000006</v>
          </cell>
          <cell r="BE17">
            <v>2.8625740687500008</v>
          </cell>
          <cell r="BF17">
            <v>5.7251481375000015</v>
          </cell>
          <cell r="BG17">
            <v>8.2424320874999992</v>
          </cell>
          <cell r="BH17" t="str">
            <v>Stone masonry works in (1:3) for walls, as per cross sectoin on drawing</v>
          </cell>
          <cell r="BI17">
            <v>14.424256153124999</v>
          </cell>
          <cell r="BJ17">
            <v>2.4727296262499996</v>
          </cell>
          <cell r="BK17">
            <v>9.0666752962500006</v>
          </cell>
          <cell r="BL17">
            <v>0</v>
          </cell>
          <cell r="BM17">
            <v>20.770928860499996</v>
          </cell>
          <cell r="BN17">
            <v>20.770928860499996</v>
          </cell>
          <cell r="BO17">
            <v>1.9752573937500002</v>
          </cell>
          <cell r="BP17">
            <v>11.8515443625</v>
          </cell>
          <cell r="BQ17">
            <v>0.9876286968750001</v>
          </cell>
          <cell r="BR17">
            <v>1.9752573937500002</v>
          </cell>
          <cell r="BS17">
            <v>2.1727831331250003</v>
          </cell>
          <cell r="BT17">
            <v>4.3455662662500005</v>
          </cell>
          <cell r="BU17">
            <v>54.276637950000016</v>
          </cell>
          <cell r="BV17" t="str">
            <v>M.S. reinforcement of plain hot rolled m.s. rods to BS4449 for slab, use 12 rings of 8mm bars as per cross section on drawings</v>
          </cell>
          <cell r="BY17">
            <v>54.276637950000016</v>
          </cell>
          <cell r="BZ17">
            <v>1.3569159487500004</v>
          </cell>
          <cell r="CA17">
            <v>0.32565982770000013</v>
          </cell>
          <cell r="CB17">
            <v>0.65131965540000025</v>
          </cell>
          <cell r="CC17">
            <v>1</v>
          </cell>
          <cell r="CD17">
            <v>2</v>
          </cell>
          <cell r="CE17">
            <v>34.909918750000003</v>
          </cell>
          <cell r="CF17">
            <v>14.662165875000001</v>
          </cell>
          <cell r="CG17">
            <v>1.7454959375000003</v>
          </cell>
          <cell r="CH17">
            <v>0.87274796875000016</v>
          </cell>
          <cell r="CI17">
            <v>6.9819837500000013</v>
          </cell>
          <cell r="CJ17">
            <v>13.963967500000003</v>
          </cell>
          <cell r="CK17">
            <v>34.909918750000003</v>
          </cell>
          <cell r="CL17">
            <v>1.7454959375000003</v>
          </cell>
          <cell r="CM17">
            <v>3.4909918750000006</v>
          </cell>
          <cell r="CN17">
            <v>3.4909918750000006</v>
          </cell>
          <cell r="CO17">
            <v>0</v>
          </cell>
          <cell r="CP17">
            <v>0</v>
          </cell>
          <cell r="CQ17">
            <v>0</v>
          </cell>
          <cell r="CR17">
            <v>0</v>
          </cell>
          <cell r="CS17">
            <v>0</v>
          </cell>
          <cell r="CT17">
            <v>9.6208437500000006</v>
          </cell>
          <cell r="CU17">
            <v>9.6208437500000006</v>
          </cell>
          <cell r="CV17">
            <v>19.241687500000001</v>
          </cell>
          <cell r="CW17">
            <v>48.104218750000001</v>
          </cell>
          <cell r="CX17">
            <v>9.6208437500000006</v>
          </cell>
          <cell r="CY17">
            <v>2.4052109375000001</v>
          </cell>
          <cell r="CZ17">
            <v>4.8104218750000003</v>
          </cell>
          <cell r="DA17">
            <v>119.46422898333333</v>
          </cell>
          <cell r="DB17" t="str">
            <v>M.S. reinforcement of plain hot rolled m.s. rods to BS4449 for slab, use 10mm bars at 150 c.c. spacing</v>
          </cell>
          <cell r="DD17">
            <v>119.46422898333333</v>
          </cell>
          <cell r="DF17">
            <v>2.9866057245833333</v>
          </cell>
          <cell r="DG17">
            <v>0.71678537389999997</v>
          </cell>
          <cell r="DH17">
            <v>1.4335707477999999</v>
          </cell>
          <cell r="DI17">
            <v>1</v>
          </cell>
          <cell r="DJ17">
            <v>1</v>
          </cell>
          <cell r="DK17">
            <v>1.7160000000000002</v>
          </cell>
          <cell r="DL17">
            <v>0.25</v>
          </cell>
          <cell r="DM17">
            <v>2</v>
          </cell>
          <cell r="DN17">
            <v>1.25</v>
          </cell>
          <cell r="DO17">
            <v>0.25</v>
          </cell>
          <cell r="DP17">
            <v>1</v>
          </cell>
          <cell r="DQ17">
            <v>2</v>
          </cell>
          <cell r="DR17">
            <v>0.8</v>
          </cell>
          <cell r="DS17">
            <v>0.6</v>
          </cell>
          <cell r="DT17">
            <v>0.2</v>
          </cell>
          <cell r="DU17">
            <v>0.5</v>
          </cell>
          <cell r="DV17">
            <v>0.4</v>
          </cell>
          <cell r="DW17">
            <v>2.1782375624999997</v>
          </cell>
          <cell r="DX17" t="str">
            <v>C20 reinforced concrete cement (standard mix in accordance to BS CP 114) for slab, thickness = 150mm</v>
          </cell>
          <cell r="DY17">
            <v>13.069425374999998</v>
          </cell>
          <cell r="DZ17">
            <v>1.0891187812499998</v>
          </cell>
          <cell r="EA17">
            <v>2.1782375624999997</v>
          </cell>
          <cell r="EB17">
            <v>2.3960613187499997</v>
          </cell>
          <cell r="EC17">
            <v>4.7921226374999994</v>
          </cell>
          <cell r="ED17">
            <v>50.578150000000001</v>
          </cell>
          <cell r="EE17" t="str">
            <v>Finishing exposed surfaces of tank</v>
          </cell>
          <cell r="EF17">
            <v>2.5289075000000003</v>
          </cell>
          <cell r="EG17">
            <v>0.25289075</v>
          </cell>
          <cell r="EH17">
            <v>12.6445375</v>
          </cell>
          <cell r="EI17">
            <v>12.6445375</v>
          </cell>
          <cell r="EJ17">
            <v>1.4299322624999999</v>
          </cell>
          <cell r="EK17">
            <v>1.5729254887500002</v>
          </cell>
          <cell r="EL17">
            <v>28.58765</v>
          </cell>
          <cell r="EM17">
            <v>36.4</v>
          </cell>
          <cell r="EN17">
            <v>0.36399999999999999</v>
          </cell>
          <cell r="EO17">
            <v>3.0030000000000001</v>
          </cell>
          <cell r="EP17">
            <v>28.58765</v>
          </cell>
          <cell r="EQ17">
            <v>10</v>
          </cell>
          <cell r="ER17">
            <v>0.357345625</v>
          </cell>
          <cell r="ES17">
            <v>0.95292166666666667</v>
          </cell>
          <cell r="ET17">
            <v>0.95292166666666667</v>
          </cell>
          <cell r="EU17">
            <v>0.95292166666666667</v>
          </cell>
          <cell r="EV17">
            <v>1.9058433333333333</v>
          </cell>
          <cell r="EW17">
            <v>1</v>
          </cell>
        </row>
        <row r="18">
          <cell r="AG18">
            <v>13</v>
          </cell>
          <cell r="AH18" t="str">
            <v>Stone Masonry Reservoir Tank, 30 cum</v>
          </cell>
          <cell r="AI18">
            <v>191.12886</v>
          </cell>
          <cell r="AJ18">
            <v>4.7782214999999999</v>
          </cell>
          <cell r="AK18">
            <v>9.1128631999999996</v>
          </cell>
          <cell r="AL18">
            <v>4.5564315999999998</v>
          </cell>
          <cell r="AM18">
            <v>4.925872</v>
          </cell>
          <cell r="AN18">
            <v>5.9110464</v>
          </cell>
          <cell r="AO18">
            <v>0.98517440000000001</v>
          </cell>
          <cell r="AP18">
            <v>5.4184592</v>
          </cell>
          <cell r="AQ18">
            <v>5.4184592</v>
          </cell>
          <cell r="AR18">
            <v>209.64712288000004</v>
          </cell>
          <cell r="AS18" t="str">
            <v>M.S. reinforcement of plain hot rolled m.s. rods to BS4449 for slab, use 10mm bars at 125 c.c. spacing</v>
          </cell>
          <cell r="AU18">
            <v>241.09419131200002</v>
          </cell>
          <cell r="AW18">
            <v>5.2411780720000012</v>
          </cell>
          <cell r="AX18">
            <v>1.2578827372800003</v>
          </cell>
          <cell r="AY18">
            <v>2.5157654745600007</v>
          </cell>
          <cell r="AZ18">
            <v>3.610211800000001</v>
          </cell>
          <cell r="BA18" t="str">
            <v>C20 reinforced concrete cement (standard mix in accordance to BS CP 114) for floor, thickness = 170mm</v>
          </cell>
          <cell r="BB18">
            <v>21.661270800000004</v>
          </cell>
          <cell r="BC18">
            <v>1.8051059000000005</v>
          </cell>
          <cell r="BD18">
            <v>3.610211800000001</v>
          </cell>
          <cell r="BE18">
            <v>3.9712329800000012</v>
          </cell>
          <cell r="BF18">
            <v>7.9424659600000025</v>
          </cell>
          <cell r="BG18">
            <v>12.315936600000002</v>
          </cell>
          <cell r="BH18" t="str">
            <v>Stone masonry works in (1:3) for walls, as per cross sectoin on drawing</v>
          </cell>
          <cell r="BI18">
            <v>21.552889050000005</v>
          </cell>
          <cell r="BJ18">
            <v>3.6947809800000004</v>
          </cell>
          <cell r="BK18">
            <v>13.547530260000004</v>
          </cell>
          <cell r="BL18">
            <v>0</v>
          </cell>
          <cell r="BM18">
            <v>31.036160232000007</v>
          </cell>
          <cell r="BN18">
            <v>31.036160232000007</v>
          </cell>
          <cell r="BO18">
            <v>2.6368572937500003</v>
          </cell>
          <cell r="BP18">
            <v>15.821143762500002</v>
          </cell>
          <cell r="BQ18">
            <v>1.3184286468750002</v>
          </cell>
          <cell r="BR18">
            <v>2.6368572937500003</v>
          </cell>
          <cell r="BS18">
            <v>2.9005430231250005</v>
          </cell>
          <cell r="BT18">
            <v>5.8010860462500009</v>
          </cell>
          <cell r="BU18">
            <v>88.715598727500009</v>
          </cell>
          <cell r="BV18" t="str">
            <v>M.S. reinforcement of plain hot rolled m.s. rods to BS4449 for slab, use 11 rings of 8mm bars and 4 rings of 10mm bars as per cross section on drawings</v>
          </cell>
          <cell r="BX18">
            <v>32.13710519</v>
          </cell>
          <cell r="BY18">
            <v>56.578493537500002</v>
          </cell>
          <cell r="BZ18">
            <v>2.2178899681875004</v>
          </cell>
          <cell r="CA18">
            <v>0.53229359236500007</v>
          </cell>
          <cell r="CB18">
            <v>1.0645871847300001</v>
          </cell>
          <cell r="CC18">
            <v>1</v>
          </cell>
          <cell r="CD18">
            <v>2</v>
          </cell>
          <cell r="CE18">
            <v>46.494200000000006</v>
          </cell>
          <cell r="CF18">
            <v>19.527564000000002</v>
          </cell>
          <cell r="CG18">
            <v>2.3247100000000005</v>
          </cell>
          <cell r="CH18">
            <v>1.1623550000000002</v>
          </cell>
          <cell r="CI18">
            <v>9.298840000000002</v>
          </cell>
          <cell r="CJ18">
            <v>18.597680000000004</v>
          </cell>
          <cell r="CK18">
            <v>46.494200000000006</v>
          </cell>
          <cell r="CL18">
            <v>2.3247100000000005</v>
          </cell>
          <cell r="CM18">
            <v>4.649420000000001</v>
          </cell>
          <cell r="CN18">
            <v>4.649420000000001</v>
          </cell>
          <cell r="CO18">
            <v>1</v>
          </cell>
          <cell r="CP18">
            <v>3.25</v>
          </cell>
          <cell r="CQ18">
            <v>0.25</v>
          </cell>
          <cell r="CR18">
            <v>1</v>
          </cell>
          <cell r="CS18">
            <v>1</v>
          </cell>
          <cell r="CT18">
            <v>12.566000000000001</v>
          </cell>
          <cell r="CU18">
            <v>12.566000000000001</v>
          </cell>
          <cell r="CV18">
            <v>25.132000000000001</v>
          </cell>
          <cell r="CW18">
            <v>62.830000000000005</v>
          </cell>
          <cell r="CX18">
            <v>12.566000000000001</v>
          </cell>
          <cell r="CY18">
            <v>3.1415000000000002</v>
          </cell>
          <cell r="CZ18">
            <v>6.2830000000000004</v>
          </cell>
          <cell r="DA18">
            <v>127.59588205714287</v>
          </cell>
          <cell r="DB18" t="str">
            <v>M.S. reinforcement of plain hot rolled m.s. rods to BS4449 for slab, use 10mm bars at 175 c.c. spacing</v>
          </cell>
          <cell r="DD18">
            <v>127.59588205714287</v>
          </cell>
          <cell r="DF18">
            <v>3.1898970514285718</v>
          </cell>
          <cell r="DG18">
            <v>0.76557529234285726</v>
          </cell>
          <cell r="DH18">
            <v>1.5311505846857145</v>
          </cell>
          <cell r="DI18">
            <v>1</v>
          </cell>
          <cell r="DJ18">
            <v>1</v>
          </cell>
          <cell r="DK18">
            <v>1.7160000000000002</v>
          </cell>
          <cell r="DL18">
            <v>0.25</v>
          </cell>
          <cell r="DM18">
            <v>2</v>
          </cell>
          <cell r="DN18">
            <v>1.25</v>
          </cell>
          <cell r="DO18">
            <v>0.25</v>
          </cell>
          <cell r="DP18">
            <v>1</v>
          </cell>
          <cell r="DQ18">
            <v>2</v>
          </cell>
          <cell r="DR18">
            <v>0.8</v>
          </cell>
          <cell r="DS18">
            <v>0.6</v>
          </cell>
          <cell r="DT18">
            <v>0.2</v>
          </cell>
          <cell r="DU18">
            <v>0.5</v>
          </cell>
          <cell r="DV18">
            <v>0.4</v>
          </cell>
          <cell r="DW18">
            <v>2.1714047999999999</v>
          </cell>
          <cell r="DX18" t="str">
            <v>C20 reinforced concrete cement (standard mix in accordance to BS CP 114) for slab, thickness = 120mm</v>
          </cell>
          <cell r="DY18">
            <v>13.0284288</v>
          </cell>
          <cell r="DZ18">
            <v>1.0857024</v>
          </cell>
          <cell r="EA18">
            <v>2.1714047999999999</v>
          </cell>
          <cell r="EB18">
            <v>2.3885452800000002</v>
          </cell>
          <cell r="EC18">
            <v>4.7770905600000004</v>
          </cell>
          <cell r="ED18">
            <v>67.856400000000008</v>
          </cell>
          <cell r="EE18" t="str">
            <v>Finishing exposed surfaces of tank</v>
          </cell>
          <cell r="EF18">
            <v>3.3928200000000004</v>
          </cell>
          <cell r="EG18">
            <v>0.33928200000000003</v>
          </cell>
          <cell r="EH18">
            <v>16.964100000000002</v>
          </cell>
          <cell r="EI18">
            <v>16.964100000000002</v>
          </cell>
          <cell r="EJ18">
            <v>1.82257264</v>
          </cell>
          <cell r="EK18">
            <v>2.0048299040000002</v>
          </cell>
          <cell r="EL18">
            <v>30.1584</v>
          </cell>
          <cell r="EM18">
            <v>38.4</v>
          </cell>
          <cell r="EN18">
            <v>0.38400000000000001</v>
          </cell>
          <cell r="EO18">
            <v>3.1680000000000001</v>
          </cell>
          <cell r="EP18">
            <v>30.1584</v>
          </cell>
          <cell r="EQ18">
            <v>10</v>
          </cell>
          <cell r="ER18">
            <v>0.37697999999999998</v>
          </cell>
          <cell r="ES18">
            <v>1.00528</v>
          </cell>
          <cell r="ET18">
            <v>1.00528</v>
          </cell>
          <cell r="EU18">
            <v>1.00528</v>
          </cell>
          <cell r="EV18">
            <v>2.0105599999999999</v>
          </cell>
          <cell r="EW18">
            <v>1</v>
          </cell>
        </row>
        <row r="19">
          <cell r="AG19">
            <v>14</v>
          </cell>
          <cell r="AH19" t="str">
            <v>Stone Masonry Reservoir Tank, 40 cum</v>
          </cell>
          <cell r="AI19">
            <v>203.57705375000003</v>
          </cell>
          <cell r="AJ19">
            <v>5.0894263437500014</v>
          </cell>
          <cell r="AK19">
            <v>11.105045425</v>
          </cell>
          <cell r="AL19">
            <v>5.5525227125000001</v>
          </cell>
          <cell r="AM19">
            <v>5.8447607499999998</v>
          </cell>
          <cell r="AN19">
            <v>7.0137128999999998</v>
          </cell>
          <cell r="AO19">
            <v>1.16895215</v>
          </cell>
          <cell r="AP19">
            <v>6.4292368250000003</v>
          </cell>
          <cell r="AQ19">
            <v>6.4292368250000003</v>
          </cell>
          <cell r="AR19">
            <v>314.87772847500003</v>
          </cell>
          <cell r="AS19" t="str">
            <v>M.S. reinforcement of plain hot rolled m.s. rods to BS4449 for slab, use 10mm bars at 100 c.c. spacing</v>
          </cell>
          <cell r="AU19">
            <v>362.10938774624998</v>
          </cell>
          <cell r="AW19">
            <v>7.871943211875001</v>
          </cell>
          <cell r="AX19">
            <v>1.8892663708500002</v>
          </cell>
          <cell r="AY19">
            <v>3.7785327417000003</v>
          </cell>
          <cell r="AZ19">
            <v>4.5930300750000006</v>
          </cell>
          <cell r="BA19" t="str">
            <v>C20 reinforced concrete cement (standard mix in accordance to BS CP 114) for floor, thickness = 180mm</v>
          </cell>
          <cell r="BB19">
            <v>27.558180450000002</v>
          </cell>
          <cell r="BC19">
            <v>2.2965150375000003</v>
          </cell>
          <cell r="BD19">
            <v>4.5930300750000006</v>
          </cell>
          <cell r="BE19">
            <v>5.0523330825000015</v>
          </cell>
          <cell r="BF19">
            <v>10.104666165000003</v>
          </cell>
          <cell r="BG19">
            <v>15.274051537500005</v>
          </cell>
          <cell r="BH19" t="str">
            <v>Stone masonry works in (1:3) for walls, as per cross sectoin on drawing</v>
          </cell>
          <cell r="BI19">
            <v>26.729590190625011</v>
          </cell>
          <cell r="BJ19">
            <v>4.5822154612500015</v>
          </cell>
          <cell r="BK19">
            <v>16.801456691250007</v>
          </cell>
          <cell r="BL19">
            <v>0</v>
          </cell>
          <cell r="BM19">
            <v>38.490609874500016</v>
          </cell>
          <cell r="BN19">
            <v>38.490609874500016</v>
          </cell>
          <cell r="BO19">
            <v>2.9549341687500004</v>
          </cell>
          <cell r="BP19">
            <v>17.729605012500002</v>
          </cell>
          <cell r="BQ19">
            <v>1.4774670843750002</v>
          </cell>
          <cell r="BR19">
            <v>2.9549341687500004</v>
          </cell>
          <cell r="BS19">
            <v>3.2504275856250007</v>
          </cell>
          <cell r="BT19">
            <v>6.5008551712500013</v>
          </cell>
          <cell r="BU19">
            <v>99.417118477499997</v>
          </cell>
          <cell r="BV19" t="str">
            <v>M.S. reinforcement of plain hot rolled m.s. rods to BS4449 for slab, use 11 rings of 8mm bars and 4 rings of 10mm bars as per cross section on drawings</v>
          </cell>
          <cell r="BX19">
            <v>36.013716189999997</v>
          </cell>
          <cell r="BY19">
            <v>63.403402287500001</v>
          </cell>
          <cell r="BZ19">
            <v>2.4854279619374999</v>
          </cell>
          <cell r="CA19">
            <v>0.59650271086499995</v>
          </cell>
          <cell r="CB19">
            <v>1.1930054217299999</v>
          </cell>
          <cell r="CC19">
            <v>1</v>
          </cell>
          <cell r="CD19">
            <v>2</v>
          </cell>
          <cell r="CE19">
            <v>54.073068750000004</v>
          </cell>
          <cell r="CF19">
            <v>22.710688875000002</v>
          </cell>
          <cell r="CG19">
            <v>2.7036534375000003</v>
          </cell>
          <cell r="CH19">
            <v>1.3518267187500002</v>
          </cell>
          <cell r="CI19">
            <v>10.814613750000001</v>
          </cell>
          <cell r="CJ19">
            <v>21.629227500000002</v>
          </cell>
          <cell r="CK19">
            <v>54.073068750000004</v>
          </cell>
          <cell r="CL19">
            <v>2.7036534375000003</v>
          </cell>
          <cell r="CM19">
            <v>5.4073068750000006</v>
          </cell>
          <cell r="CN19">
            <v>5.4073068750000006</v>
          </cell>
          <cell r="CO19">
            <v>1</v>
          </cell>
          <cell r="CP19">
            <v>3.25</v>
          </cell>
          <cell r="CQ19">
            <v>0.25</v>
          </cell>
          <cell r="CR19">
            <v>1</v>
          </cell>
          <cell r="CS19">
            <v>1</v>
          </cell>
          <cell r="CT19">
            <v>15.90384375</v>
          </cell>
          <cell r="CU19">
            <v>15.90384375</v>
          </cell>
          <cell r="CV19">
            <v>31.8076875</v>
          </cell>
          <cell r="CW19">
            <v>79.519218749999993</v>
          </cell>
          <cell r="CX19">
            <v>15.90384375</v>
          </cell>
          <cell r="CY19">
            <v>3.9759609375</v>
          </cell>
          <cell r="CZ19">
            <v>7.951921875</v>
          </cell>
          <cell r="DA19">
            <v>181.49000498333336</v>
          </cell>
          <cell r="DB19" t="str">
            <v>M.S. reinforcement of plain hot rolled m.s. rods to BS4449 for slab, use 10mm bars at 150 c.c. spacing</v>
          </cell>
          <cell r="DD19">
            <v>181.49000498333336</v>
          </cell>
          <cell r="DF19">
            <v>4.5372501245833341</v>
          </cell>
          <cell r="DG19">
            <v>1.0889400299000003</v>
          </cell>
          <cell r="DH19">
            <v>2.1778800598000005</v>
          </cell>
          <cell r="DI19">
            <v>2</v>
          </cell>
          <cell r="DJ19">
            <v>1</v>
          </cell>
          <cell r="DK19">
            <v>3.4320000000000004</v>
          </cell>
          <cell r="DL19">
            <v>0.5</v>
          </cell>
          <cell r="DM19">
            <v>4</v>
          </cell>
          <cell r="DN19">
            <v>2.5</v>
          </cell>
          <cell r="DO19">
            <v>0.5</v>
          </cell>
          <cell r="DP19">
            <v>2</v>
          </cell>
          <cell r="DQ19">
            <v>2</v>
          </cell>
          <cell r="DR19">
            <v>0.8</v>
          </cell>
          <cell r="DS19">
            <v>0.6</v>
          </cell>
          <cell r="DT19">
            <v>0.2</v>
          </cell>
          <cell r="DU19">
            <v>0.5</v>
          </cell>
          <cell r="DV19">
            <v>0.4</v>
          </cell>
          <cell r="DW19">
            <v>2.8679538875000001</v>
          </cell>
          <cell r="DX19" t="str">
            <v>C20 reinforced concrete cement (standard mix in accordance to BS CP 114) for slab, thickness = 130mm</v>
          </cell>
          <cell r="DY19">
            <v>17.207723325</v>
          </cell>
          <cell r="DZ19">
            <v>1.4339769437500001</v>
          </cell>
          <cell r="EA19">
            <v>2.8679538875000001</v>
          </cell>
          <cell r="EB19">
            <v>3.1547492762500005</v>
          </cell>
          <cell r="EC19">
            <v>6.3094985525000009</v>
          </cell>
          <cell r="ED19">
            <v>76.338450000000009</v>
          </cell>
          <cell r="EE19" t="str">
            <v>Finishing exposed surfaces of tank</v>
          </cell>
          <cell r="EF19">
            <v>3.8169225000000004</v>
          </cell>
          <cell r="EG19">
            <v>0.38169225000000007</v>
          </cell>
          <cell r="EH19">
            <v>19.084612500000002</v>
          </cell>
          <cell r="EI19">
            <v>19.084612500000002</v>
          </cell>
          <cell r="EJ19">
            <v>2.2210090849999999</v>
          </cell>
          <cell r="EK19">
            <v>2.4431099935000002</v>
          </cell>
          <cell r="EL19">
            <v>31.729150000000001</v>
          </cell>
          <cell r="EM19">
            <v>40.4</v>
          </cell>
          <cell r="EN19">
            <v>0.40399999999999997</v>
          </cell>
          <cell r="EO19">
            <v>3.3330000000000002</v>
          </cell>
          <cell r="EP19">
            <v>31.729150000000001</v>
          </cell>
          <cell r="EQ19">
            <v>11</v>
          </cell>
          <cell r="ER19">
            <v>0.39661437500000007</v>
          </cell>
          <cell r="ES19">
            <v>1.0576383333333335</v>
          </cell>
          <cell r="ET19">
            <v>1.0576383333333335</v>
          </cell>
          <cell r="EU19">
            <v>1.0576383333333335</v>
          </cell>
          <cell r="EV19">
            <v>2.1152766666666669</v>
          </cell>
          <cell r="EW19">
            <v>1</v>
          </cell>
        </row>
        <row r="20">
          <cell r="AG20">
            <v>15</v>
          </cell>
          <cell r="AH20" t="str">
            <v>Stone Masonry Reservoir Tank, 50 cum</v>
          </cell>
          <cell r="AI20">
            <v>216.41793500000006</v>
          </cell>
          <cell r="AJ20">
            <v>5.4104483750000014</v>
          </cell>
          <cell r="AK20">
            <v>13.684374</v>
          </cell>
          <cell r="AL20">
            <v>6.842187</v>
          </cell>
          <cell r="AM20">
            <v>6.842187</v>
          </cell>
          <cell r="AN20">
            <v>8.2106244000000004</v>
          </cell>
          <cell r="AO20">
            <v>1.3684374000000001</v>
          </cell>
          <cell r="AP20">
            <v>7.5264057000000006</v>
          </cell>
          <cell r="AQ20">
            <v>7.5264057000000006</v>
          </cell>
          <cell r="AR20">
            <v>372.54231710000005</v>
          </cell>
          <cell r="AS20" t="str">
            <v>M.S. reinforcement of plain hot rolled m.s. rods to BS4449 for slab, use 10mm bars at 100 c.c. spacing</v>
          </cell>
          <cell r="AU20">
            <v>428.42366466500005</v>
          </cell>
          <cell r="AW20">
            <v>9.3135579275000016</v>
          </cell>
          <cell r="AX20">
            <v>2.2352539026000002</v>
          </cell>
          <cell r="AY20">
            <v>4.4705078052000005</v>
          </cell>
          <cell r="AZ20">
            <v>6.0379630000000013</v>
          </cell>
          <cell r="BA20" t="str">
            <v>C20 reinforced concrete cement (standard mix in accordance to BS CP 114) for floor, thickness = 200mm</v>
          </cell>
          <cell r="BB20">
            <v>36.227778000000008</v>
          </cell>
          <cell r="BC20">
            <v>3.0189815000000007</v>
          </cell>
          <cell r="BD20">
            <v>6.0379630000000013</v>
          </cell>
          <cell r="BE20">
            <v>6.6417593000000021</v>
          </cell>
          <cell r="BF20">
            <v>13.283518600000004</v>
          </cell>
          <cell r="BG20">
            <v>18.893766375000002</v>
          </cell>
          <cell r="BH20" t="str">
            <v>Stone masonry works in (1:3) for walls, as per cross sectoin on drawing</v>
          </cell>
          <cell r="BI20">
            <v>33.064091156250001</v>
          </cell>
          <cell r="BJ20">
            <v>5.6681299125000004</v>
          </cell>
          <cell r="BK20">
            <v>20.783143012500005</v>
          </cell>
          <cell r="BL20">
            <v>0</v>
          </cell>
          <cell r="BM20">
            <v>47.612291265000003</v>
          </cell>
          <cell r="BN20">
            <v>47.612291265000003</v>
          </cell>
          <cell r="BO20">
            <v>3.3336223593749996</v>
          </cell>
          <cell r="BP20">
            <v>20.001734156249999</v>
          </cell>
          <cell r="BQ20">
            <v>1.6668111796874998</v>
          </cell>
          <cell r="BR20">
            <v>3.3336223593749996</v>
          </cell>
          <cell r="BS20">
            <v>3.6669845953125</v>
          </cell>
          <cell r="BT20">
            <v>7.333969190625</v>
          </cell>
          <cell r="BU20">
            <v>110.11863822749999</v>
          </cell>
          <cell r="BV20" t="str">
            <v>M.S. reinforcement of plain hot rolled m.s. rods to BS4449 for slab, use 11 rings of 8mm bars and 4 rings of 10mm bars as per cross section on drawings</v>
          </cell>
          <cell r="BX20">
            <v>39.890327189999994</v>
          </cell>
          <cell r="BY20">
            <v>70.228311037499992</v>
          </cell>
          <cell r="BZ20">
            <v>2.7529659556874999</v>
          </cell>
          <cell r="CA20">
            <v>0.66071182936499995</v>
          </cell>
          <cell r="CB20">
            <v>1.3214236587299999</v>
          </cell>
          <cell r="CC20">
            <v>1</v>
          </cell>
          <cell r="CD20">
            <v>2</v>
          </cell>
          <cell r="CE20">
            <v>62.830000000000013</v>
          </cell>
          <cell r="CF20">
            <v>26.388600000000004</v>
          </cell>
          <cell r="CG20">
            <v>3.1415000000000006</v>
          </cell>
          <cell r="CH20">
            <v>1.5707500000000003</v>
          </cell>
          <cell r="CI20">
            <v>12.566000000000003</v>
          </cell>
          <cell r="CJ20">
            <v>25.132000000000005</v>
          </cell>
          <cell r="CK20">
            <v>62.830000000000013</v>
          </cell>
          <cell r="CL20">
            <v>3.1415000000000006</v>
          </cell>
          <cell r="CM20">
            <v>6.2830000000000013</v>
          </cell>
          <cell r="CN20">
            <v>6.2830000000000013</v>
          </cell>
          <cell r="CO20">
            <v>1</v>
          </cell>
          <cell r="CP20">
            <v>3.25</v>
          </cell>
          <cell r="CQ20">
            <v>0.25</v>
          </cell>
          <cell r="CR20">
            <v>1</v>
          </cell>
          <cell r="CS20">
            <v>1</v>
          </cell>
          <cell r="CT20">
            <v>19.634375000000002</v>
          </cell>
          <cell r="CU20">
            <v>19.634375000000002</v>
          </cell>
          <cell r="CV20">
            <v>39.268750000000004</v>
          </cell>
          <cell r="CW20">
            <v>98.171875000000014</v>
          </cell>
          <cell r="CX20">
            <v>19.634375000000002</v>
          </cell>
          <cell r="CY20">
            <v>4.9085937500000005</v>
          </cell>
          <cell r="CZ20">
            <v>9.8171875000000011</v>
          </cell>
          <cell r="DA20">
            <v>217.34865673333337</v>
          </cell>
          <cell r="DB20" t="str">
            <v>M.S. reinforcement of plain hot rolled m.s. rods to BS4449 for slab, use 10mm bars at 150 c.c. spacing</v>
          </cell>
          <cell r="DD20">
            <v>217.34865673333337</v>
          </cell>
          <cell r="DF20">
            <v>5.4337164183333346</v>
          </cell>
          <cell r="DG20">
            <v>1.3040919404000002</v>
          </cell>
          <cell r="DH20">
            <v>2.6081838808000004</v>
          </cell>
          <cell r="DI20">
            <v>2</v>
          </cell>
          <cell r="DJ20">
            <v>1</v>
          </cell>
          <cell r="DK20">
            <v>3.4320000000000004</v>
          </cell>
          <cell r="DL20">
            <v>0.5</v>
          </cell>
          <cell r="DM20">
            <v>4</v>
          </cell>
          <cell r="DN20">
            <v>2.5</v>
          </cell>
          <cell r="DO20">
            <v>0.5</v>
          </cell>
          <cell r="DP20">
            <v>2</v>
          </cell>
          <cell r="DQ20">
            <v>2</v>
          </cell>
          <cell r="DR20">
            <v>0.8</v>
          </cell>
          <cell r="DS20">
            <v>0.6</v>
          </cell>
          <cell r="DT20">
            <v>0.2</v>
          </cell>
          <cell r="DU20">
            <v>0.5</v>
          </cell>
          <cell r="DV20">
            <v>0.4</v>
          </cell>
          <cell r="DW20">
            <v>3.6988021000000009</v>
          </cell>
          <cell r="DX20" t="str">
            <v>C20 reinforced concrete cement (standard mix in accordance to BS CP 114) for slab, thickness = 140mm</v>
          </cell>
          <cell r="DY20">
            <v>22.192812600000003</v>
          </cell>
          <cell r="DZ20">
            <v>1.8494010500000004</v>
          </cell>
          <cell r="EA20">
            <v>3.6988021000000009</v>
          </cell>
          <cell r="EB20">
            <v>4.0686823100000016</v>
          </cell>
          <cell r="EC20">
            <v>8.1373646200000032</v>
          </cell>
          <cell r="ED20">
            <v>86.391250000000014</v>
          </cell>
          <cell r="EE20" t="str">
            <v>Finishing exposed surfaces of tank</v>
          </cell>
          <cell r="EF20">
            <v>4.3195625000000009</v>
          </cell>
          <cell r="EG20">
            <v>0.4319562500000001</v>
          </cell>
          <cell r="EH20">
            <v>21.597812500000003</v>
          </cell>
          <cell r="EI20">
            <v>21.597812500000003</v>
          </cell>
          <cell r="EJ20">
            <v>2.7368748000000003</v>
          </cell>
          <cell r="EK20">
            <v>3.0105622800000007</v>
          </cell>
          <cell r="EL20">
            <v>33.299900000000001</v>
          </cell>
          <cell r="EM20">
            <v>42.4</v>
          </cell>
          <cell r="EN20">
            <v>0.42399999999999999</v>
          </cell>
          <cell r="EO20">
            <v>3.4980000000000002</v>
          </cell>
          <cell r="EP20">
            <v>33.299900000000001</v>
          </cell>
          <cell r="EQ20">
            <v>11</v>
          </cell>
          <cell r="ER20">
            <v>0.41624875</v>
          </cell>
          <cell r="ES20">
            <v>1.1099966666666667</v>
          </cell>
          <cell r="ET20">
            <v>1.1099966666666667</v>
          </cell>
          <cell r="EU20">
            <v>1.1099966666666667</v>
          </cell>
          <cell r="EV20">
            <v>2.2199933333333335</v>
          </cell>
          <cell r="EW20">
            <v>1</v>
          </cell>
        </row>
        <row r="21">
          <cell r="AG21">
            <v>16</v>
          </cell>
          <cell r="AH21" t="str">
            <v>Stone Masonry Reservoir Tank, 60 cum</v>
          </cell>
          <cell r="AI21">
            <v>229.65150375000005</v>
          </cell>
          <cell r="AJ21">
            <v>5.7412875937500019</v>
          </cell>
          <cell r="AK21">
            <v>16.232209037499999</v>
          </cell>
          <cell r="AL21">
            <v>8.1161045187499994</v>
          </cell>
          <cell r="AM21">
            <v>7.9181507499999997</v>
          </cell>
          <cell r="AN21">
            <v>9.5017809</v>
          </cell>
          <cell r="AO21">
            <v>1.5836301500000001</v>
          </cell>
          <cell r="AP21">
            <v>8.7099658250000012</v>
          </cell>
          <cell r="AQ21">
            <v>8.7099658250000012</v>
          </cell>
          <cell r="AR21">
            <v>500.90991312000006</v>
          </cell>
          <cell r="AS21" t="str">
            <v>M.S. reinforcement of plain hot rolled m.s. rods to BS4449 for slab, use 12mm bars at 125 c.c. spacing</v>
          </cell>
          <cell r="AT21">
            <v>576.04640008800004</v>
          </cell>
          <cell r="AW21">
            <v>12.522747828000002</v>
          </cell>
          <cell r="AX21">
            <v>3.0054594787200002</v>
          </cell>
          <cell r="AY21">
            <v>6.0109189574400004</v>
          </cell>
          <cell r="AZ21">
            <v>7.4036515875000006</v>
          </cell>
          <cell r="BA21" t="str">
            <v>C20 reinforced concrete cement (standard mix in accordance to BS CP 114) for floor, thickness = 210mm</v>
          </cell>
          <cell r="BB21">
            <v>44.421909525000004</v>
          </cell>
          <cell r="BC21">
            <v>3.7018257937500003</v>
          </cell>
          <cell r="BD21">
            <v>7.4036515875000006</v>
          </cell>
          <cell r="BE21">
            <v>8.144016746250001</v>
          </cell>
          <cell r="BF21">
            <v>16.288033492500002</v>
          </cell>
          <cell r="BG21">
            <v>22.144512037500004</v>
          </cell>
          <cell r="BH21" t="str">
            <v>Stone masonry works in (1:3) for walls, as per cross sectoin on drawing</v>
          </cell>
          <cell r="BI21">
            <v>38.752896065625009</v>
          </cell>
          <cell r="BJ21">
            <v>6.6433536112500011</v>
          </cell>
          <cell r="BK21">
            <v>24.358963241250006</v>
          </cell>
          <cell r="BL21">
            <v>0</v>
          </cell>
          <cell r="BM21">
            <v>55.804170334500007</v>
          </cell>
          <cell r="BN21">
            <v>55.804170334500007</v>
          </cell>
          <cell r="BO21">
            <v>3.59108791875</v>
          </cell>
          <cell r="BP21">
            <v>21.546527512499999</v>
          </cell>
          <cell r="BQ21">
            <v>1.795543959375</v>
          </cell>
          <cell r="BR21">
            <v>3.59108791875</v>
          </cell>
          <cell r="BS21">
            <v>3.9501967106250002</v>
          </cell>
          <cell r="BT21">
            <v>7.9003934212500004</v>
          </cell>
          <cell r="BU21">
            <v>120.8201579775</v>
          </cell>
          <cell r="BV21" t="str">
            <v>M.S. reinforcement of plain hot rolled m.s. rods to BS4449 for slab, use 11 rings of 8mm bars and 4 rings of 10mm bars as per cross section on drawings</v>
          </cell>
          <cell r="BX21">
            <v>43.766938189999998</v>
          </cell>
          <cell r="BY21">
            <v>77.053219787499998</v>
          </cell>
          <cell r="BZ21">
            <v>3.0205039494375003</v>
          </cell>
          <cell r="CA21">
            <v>0.72492094786500005</v>
          </cell>
          <cell r="CB21">
            <v>1.4498418957300001</v>
          </cell>
          <cell r="CC21">
            <v>1</v>
          </cell>
          <cell r="CD21">
            <v>2</v>
          </cell>
          <cell r="CE21">
            <v>70.408868750000011</v>
          </cell>
          <cell r="CF21">
            <v>29.571724875000005</v>
          </cell>
          <cell r="CG21">
            <v>3.5204434375000009</v>
          </cell>
          <cell r="CH21">
            <v>1.7602217187500004</v>
          </cell>
          <cell r="CI21">
            <v>14.081773750000004</v>
          </cell>
          <cell r="CJ21">
            <v>28.163547500000007</v>
          </cell>
          <cell r="CK21">
            <v>70.408868750000011</v>
          </cell>
          <cell r="CL21">
            <v>3.5204434375000009</v>
          </cell>
          <cell r="CM21">
            <v>7.0408868750000018</v>
          </cell>
          <cell r="CN21">
            <v>7.0408868750000018</v>
          </cell>
          <cell r="CO21">
            <v>1</v>
          </cell>
          <cell r="CP21">
            <v>3.25</v>
          </cell>
          <cell r="CQ21">
            <v>0.25</v>
          </cell>
          <cell r="CR21">
            <v>1</v>
          </cell>
          <cell r="CS21">
            <v>1</v>
          </cell>
          <cell r="CT21">
            <v>23.757593750000002</v>
          </cell>
          <cell r="CU21">
            <v>23.757593750000002</v>
          </cell>
          <cell r="CV21">
            <v>47.515187500000003</v>
          </cell>
          <cell r="CW21">
            <v>118.78796875</v>
          </cell>
          <cell r="CX21">
            <v>23.757593750000002</v>
          </cell>
          <cell r="CY21">
            <v>5.9393984375000004</v>
          </cell>
          <cell r="CZ21">
            <v>11.878796875000001</v>
          </cell>
          <cell r="DA21">
            <v>316.34653680000002</v>
          </cell>
          <cell r="DB21" t="str">
            <v>M.S. reinforcement of plain hot rolled m.s. rods to BS4449 for slab, use 12mm bars at 175 c.c. spacing</v>
          </cell>
          <cell r="DC21">
            <v>316.34653680000002</v>
          </cell>
          <cell r="DF21">
            <v>7.9086634200000008</v>
          </cell>
          <cell r="DG21">
            <v>1.8980792208000001</v>
          </cell>
          <cell r="DH21">
            <v>3.7961584416000003</v>
          </cell>
          <cell r="DI21">
            <v>2</v>
          </cell>
          <cell r="DJ21">
            <v>1</v>
          </cell>
          <cell r="DK21">
            <v>3.4320000000000004</v>
          </cell>
          <cell r="DL21">
            <v>0.5</v>
          </cell>
          <cell r="DM21">
            <v>4</v>
          </cell>
          <cell r="DN21">
            <v>2.5</v>
          </cell>
          <cell r="DO21">
            <v>0.5</v>
          </cell>
          <cell r="DP21">
            <v>2</v>
          </cell>
          <cell r="DQ21">
            <v>2</v>
          </cell>
          <cell r="DR21">
            <v>0.8</v>
          </cell>
          <cell r="DS21">
            <v>0.6</v>
          </cell>
          <cell r="DT21">
            <v>0.2</v>
          </cell>
          <cell r="DU21">
            <v>0.5</v>
          </cell>
          <cell r="DV21">
            <v>0.4</v>
          </cell>
          <cell r="DW21">
            <v>4.6757300624999996</v>
          </cell>
          <cell r="DX21" t="str">
            <v>C20 reinforced concrete cement (standard mix in accordance to BS CP 114) for slab, thickness = 150mm</v>
          </cell>
          <cell r="DY21">
            <v>28.054380374999997</v>
          </cell>
          <cell r="DZ21">
            <v>2.3378650312499998</v>
          </cell>
          <cell r="EA21">
            <v>4.6757300624999996</v>
          </cell>
          <cell r="EB21">
            <v>5.1433030687499999</v>
          </cell>
          <cell r="EC21">
            <v>10.2866061375</v>
          </cell>
          <cell r="ED21">
            <v>93.302550000000011</v>
          </cell>
          <cell r="EE21" t="str">
            <v>Finishing exposed surfaces of tank</v>
          </cell>
          <cell r="EF21">
            <v>4.6651275000000005</v>
          </cell>
          <cell r="EG21">
            <v>0.46651275000000009</v>
          </cell>
          <cell r="EH21">
            <v>23.325637500000003</v>
          </cell>
          <cell r="EI21">
            <v>23.325637500000003</v>
          </cell>
          <cell r="EJ21">
            <v>3.2464418075000001</v>
          </cell>
          <cell r="EK21">
            <v>3.5710859882500006</v>
          </cell>
          <cell r="EL21">
            <v>34.870649999999998</v>
          </cell>
          <cell r="EM21">
            <v>44.399999999999991</v>
          </cell>
          <cell r="EN21">
            <v>0.44399999999999995</v>
          </cell>
          <cell r="EO21">
            <v>3.6629999999999994</v>
          </cell>
          <cell r="EP21">
            <v>34.870649999999998</v>
          </cell>
          <cell r="EQ21">
            <v>12</v>
          </cell>
          <cell r="ER21">
            <v>0.43588312499999998</v>
          </cell>
          <cell r="ES21">
            <v>1.162355</v>
          </cell>
          <cell r="ET21">
            <v>1.162355</v>
          </cell>
          <cell r="EU21">
            <v>1.162355</v>
          </cell>
          <cell r="EV21">
            <v>2.3247100000000001</v>
          </cell>
          <cell r="EW21">
            <v>1</v>
          </cell>
        </row>
        <row r="22">
          <cell r="AG22">
            <v>17</v>
          </cell>
          <cell r="AH22" t="str">
            <v>Stone Masonry Reservoir Tank, 80 cum</v>
          </cell>
          <cell r="AI22">
            <v>243.27776000000006</v>
          </cell>
          <cell r="AJ22">
            <v>6.0819440000000018</v>
          </cell>
          <cell r="AK22">
            <v>19.506201800000003</v>
          </cell>
          <cell r="AL22">
            <v>9.7531009000000015</v>
          </cell>
          <cell r="AM22">
            <v>9.0726520000000015</v>
          </cell>
          <cell r="AN22">
            <v>10.887182400000002</v>
          </cell>
          <cell r="AO22">
            <v>1.8145304000000004</v>
          </cell>
          <cell r="AP22">
            <v>9.9799172000000027</v>
          </cell>
          <cell r="AQ22">
            <v>9.9799172000000027</v>
          </cell>
          <cell r="AR22">
            <v>723.07779840000012</v>
          </cell>
          <cell r="AS22" t="str">
            <v>M.S. reinforcement of plain hot rolled m.s. rods to BS4449 for slab, use 12mm bars at 100 c.c. spacing</v>
          </cell>
          <cell r="AT22">
            <v>831.53946816000007</v>
          </cell>
          <cell r="AW22">
            <v>18.076944960000002</v>
          </cell>
          <cell r="AX22">
            <v>4.3384667904000009</v>
          </cell>
          <cell r="AY22">
            <v>8.6769335808000019</v>
          </cell>
          <cell r="AZ22">
            <v>9.3641832000000012</v>
          </cell>
          <cell r="BA22" t="str">
            <v>C20 reinforced concrete cement (standard mix in accordance to BS CP 114) for floor, thickness = 230mm</v>
          </cell>
          <cell r="BB22">
            <v>56.18509920000001</v>
          </cell>
          <cell r="BC22">
            <v>4.6820916000000006</v>
          </cell>
          <cell r="BD22">
            <v>9.3641832000000012</v>
          </cell>
          <cell r="BE22">
            <v>10.300601520000003</v>
          </cell>
          <cell r="BF22">
            <v>20.601203040000005</v>
          </cell>
          <cell r="BG22">
            <v>28.952064000000007</v>
          </cell>
          <cell r="BH22" t="str">
            <v>Stone masonry works in (1:3) for walls, as per cross sectoin on drawing</v>
          </cell>
          <cell r="BI22">
            <v>50.666112000000012</v>
          </cell>
          <cell r="BJ22">
            <v>8.6856192000000014</v>
          </cell>
          <cell r="BK22">
            <v>31.84727040000001</v>
          </cell>
          <cell r="BL22">
            <v>0</v>
          </cell>
          <cell r="BM22">
            <v>72.959201280000016</v>
          </cell>
          <cell r="BN22">
            <v>72.959201280000016</v>
          </cell>
          <cell r="BO22">
            <v>4.343516437499999</v>
          </cell>
          <cell r="BP22">
            <v>26.061098624999993</v>
          </cell>
          <cell r="BQ22">
            <v>2.1717582187499995</v>
          </cell>
          <cell r="BR22">
            <v>4.343516437499999</v>
          </cell>
          <cell r="BS22">
            <v>4.7778680812499994</v>
          </cell>
          <cell r="BT22">
            <v>9.5557361624999988</v>
          </cell>
          <cell r="BU22">
            <v>167.25433962</v>
          </cell>
          <cell r="BV22" t="str">
            <v>M.S. reinforcement of plain hot rolled m.s. rods to BS4449 for slab, use 11 rings of 8mm bars and 8 rings of 10mm bars as per cross section on drawings</v>
          </cell>
          <cell r="BX22">
            <v>95.287098379999989</v>
          </cell>
          <cell r="BY22">
            <v>83.878128537500004</v>
          </cell>
          <cell r="BZ22">
            <v>4.1813584905000001</v>
          </cell>
          <cell r="CA22">
            <v>1.0035260377199999</v>
          </cell>
          <cell r="CB22">
            <v>2.0070520754399999</v>
          </cell>
          <cell r="CC22">
            <v>1</v>
          </cell>
          <cell r="CD22">
            <v>2</v>
          </cell>
          <cell r="CE22">
            <v>84.820499999999996</v>
          </cell>
          <cell r="CF22">
            <v>35.624609999999997</v>
          </cell>
          <cell r="CG22">
            <v>4.2410249999999996</v>
          </cell>
          <cell r="CH22">
            <v>2.1205124999999998</v>
          </cell>
          <cell r="CI22">
            <v>16.964099999999998</v>
          </cell>
          <cell r="CJ22">
            <v>33.928199999999997</v>
          </cell>
          <cell r="CK22">
            <v>84.820499999999996</v>
          </cell>
          <cell r="CL22">
            <v>4.2410249999999996</v>
          </cell>
          <cell r="CM22">
            <v>8.4820499999999992</v>
          </cell>
          <cell r="CN22">
            <v>8.4820499999999992</v>
          </cell>
          <cell r="CO22">
            <v>1</v>
          </cell>
          <cell r="CP22">
            <v>3.25</v>
          </cell>
          <cell r="CQ22">
            <v>0.25</v>
          </cell>
          <cell r="CR22">
            <v>1</v>
          </cell>
          <cell r="CS22">
            <v>1</v>
          </cell>
          <cell r="CT22">
            <v>28.273500000000002</v>
          </cell>
          <cell r="CU22">
            <v>28.273500000000002</v>
          </cell>
          <cell r="CV22">
            <v>56.547000000000004</v>
          </cell>
          <cell r="CW22">
            <v>141.36750000000001</v>
          </cell>
          <cell r="CX22">
            <v>28.273500000000002</v>
          </cell>
          <cell r="CY22">
            <v>7.0683750000000005</v>
          </cell>
          <cell r="CZ22">
            <v>14.136750000000001</v>
          </cell>
          <cell r="DA22">
            <v>429.97836159999997</v>
          </cell>
          <cell r="DB22" t="str">
            <v>M.S. reinforcement of plain hot rolled m.s. rods to BS4449 for slab, use 12mm bars at 150 c.c. spacing</v>
          </cell>
          <cell r="DC22">
            <v>429.97836159999997</v>
          </cell>
          <cell r="DF22">
            <v>10.74945904</v>
          </cell>
          <cell r="DG22">
            <v>2.5798701695999999</v>
          </cell>
          <cell r="DH22">
            <v>5.1597403391999999</v>
          </cell>
          <cell r="DI22">
            <v>2</v>
          </cell>
          <cell r="DJ22">
            <v>1</v>
          </cell>
          <cell r="DK22">
            <v>3.4320000000000004</v>
          </cell>
          <cell r="DL22">
            <v>0.5</v>
          </cell>
          <cell r="DM22">
            <v>4</v>
          </cell>
          <cell r="DN22">
            <v>2.5</v>
          </cell>
          <cell r="DO22">
            <v>0.5</v>
          </cell>
          <cell r="DP22">
            <v>2</v>
          </cell>
          <cell r="DQ22">
            <v>2</v>
          </cell>
          <cell r="DR22">
            <v>0.8</v>
          </cell>
          <cell r="DS22">
            <v>0.6</v>
          </cell>
          <cell r="DT22">
            <v>0.2</v>
          </cell>
          <cell r="DU22">
            <v>0.5</v>
          </cell>
          <cell r="DV22">
            <v>0.4</v>
          </cell>
          <cell r="DW22">
            <v>6.1736757999999998</v>
          </cell>
          <cell r="DX22" t="str">
            <v>C20 reinforced concrete cement (standard mix in accordance to BS CP 114) for slab, thickness = 170mm</v>
          </cell>
          <cell r="DY22">
            <v>37.042054800000003</v>
          </cell>
          <cell r="DZ22">
            <v>3.0868378999999999</v>
          </cell>
          <cell r="EA22">
            <v>6.1736757999999998</v>
          </cell>
          <cell r="EB22">
            <v>6.7910433800000005</v>
          </cell>
          <cell r="EC22">
            <v>13.582086760000001</v>
          </cell>
          <cell r="ED22">
            <v>113.09399999999999</v>
          </cell>
          <cell r="EE22" t="str">
            <v>Finishing exposed surfaces of tank</v>
          </cell>
          <cell r="EF22">
            <v>5.6547000000000001</v>
          </cell>
          <cell r="EG22">
            <v>0.56547000000000003</v>
          </cell>
          <cell r="EH22">
            <v>28.273499999999999</v>
          </cell>
          <cell r="EI22">
            <v>28.273499999999999</v>
          </cell>
          <cell r="EJ22">
            <v>3.901240360000001</v>
          </cell>
          <cell r="EK22">
            <v>4.2913643960000014</v>
          </cell>
          <cell r="EL22">
            <v>36.441400000000002</v>
          </cell>
          <cell r="EM22">
            <v>46.4</v>
          </cell>
          <cell r="EN22">
            <v>0.46399999999999997</v>
          </cell>
          <cell r="EO22">
            <v>3.8279999999999998</v>
          </cell>
          <cell r="EP22">
            <v>36.441400000000002</v>
          </cell>
          <cell r="EQ22">
            <v>12</v>
          </cell>
          <cell r="ER22">
            <v>0.45551750000000002</v>
          </cell>
          <cell r="ES22">
            <v>1.2147133333333333</v>
          </cell>
          <cell r="ET22">
            <v>1.2147133333333333</v>
          </cell>
          <cell r="EU22">
            <v>1.2147133333333333</v>
          </cell>
          <cell r="EV22">
            <v>2.4294266666666666</v>
          </cell>
          <cell r="EW22">
            <v>1</v>
          </cell>
        </row>
        <row r="23">
          <cell r="AG23">
            <v>18</v>
          </cell>
          <cell r="AH23" t="str">
            <v>Stone Masonry Reservoir Tank, 100 cum</v>
          </cell>
          <cell r="AI23">
            <v>257.29670375000006</v>
          </cell>
          <cell r="AJ23">
            <v>6.4324175937500021</v>
          </cell>
          <cell r="AK23">
            <v>22.672519650000002</v>
          </cell>
          <cell r="AL23">
            <v>11.336259825000001</v>
          </cell>
          <cell r="AM23">
            <v>10.305690750000002</v>
          </cell>
          <cell r="AN23">
            <v>12.366828900000002</v>
          </cell>
          <cell r="AO23">
            <v>2.0611381500000006</v>
          </cell>
          <cell r="AP23">
            <v>11.336259825000003</v>
          </cell>
          <cell r="AQ23">
            <v>11.336259825000003</v>
          </cell>
          <cell r="AR23">
            <v>826.99233540000012</v>
          </cell>
          <cell r="AS23" t="str">
            <v>M.S. reinforcement of plain hot rolled m.s. rods to BS4449 for slab, use 12mm bars at 100 c.c. spacing</v>
          </cell>
          <cell r="AT23">
            <v>951.04118571000004</v>
          </cell>
          <cell r="AW23">
            <v>20.674808385000006</v>
          </cell>
          <cell r="AX23">
            <v>4.9619540124000006</v>
          </cell>
          <cell r="AY23">
            <v>9.9239080248000011</v>
          </cell>
          <cell r="AZ23">
            <v>11.175572100000002</v>
          </cell>
          <cell r="BA23" t="str">
            <v>C20 reinforced concrete cement (standard mix in accordance to BS CP 114) for floor, thickness = 240mm</v>
          </cell>
          <cell r="BB23">
            <v>67.053432600000008</v>
          </cell>
          <cell r="BC23">
            <v>5.5877860500000009</v>
          </cell>
          <cell r="BD23">
            <v>11.175572100000002</v>
          </cell>
          <cell r="BE23">
            <v>12.293129310000003</v>
          </cell>
          <cell r="BF23">
            <v>24.586258620000006</v>
          </cell>
          <cell r="BG23">
            <v>35.896035600000005</v>
          </cell>
          <cell r="BH23" t="str">
            <v>Stone masonry works in (1:3) for walls, as per cross sectoin on drawing</v>
          </cell>
          <cell r="BI23">
            <v>62.818062300000008</v>
          </cell>
          <cell r="BJ23">
            <v>10.768810680000001</v>
          </cell>
          <cell r="BK23">
            <v>39.485639160000005</v>
          </cell>
          <cell r="BL23">
            <v>0</v>
          </cell>
          <cell r="BM23">
            <v>90.45800971200002</v>
          </cell>
          <cell r="BN23">
            <v>90.45800971200002</v>
          </cell>
          <cell r="BO23">
            <v>5.0100641999999995</v>
          </cell>
          <cell r="BP23">
            <v>30.060385199999999</v>
          </cell>
          <cell r="BQ23">
            <v>2.5050320999999998</v>
          </cell>
          <cell r="BR23">
            <v>5.0100641999999995</v>
          </cell>
          <cell r="BS23">
            <v>5.5110706199999999</v>
          </cell>
          <cell r="BT23">
            <v>11.02214124</v>
          </cell>
          <cell r="BU23">
            <v>207.64628582249998</v>
          </cell>
          <cell r="BV23" t="str">
            <v>M.S. reinforcement of plain hot rolled m.s. rods to BS4449 for slab, use 8 rings of 8mm bars and 11 rings of 10mm bars as per cross section on drawings</v>
          </cell>
          <cell r="BX23">
            <v>141.68044052249999</v>
          </cell>
          <cell r="BY23">
            <v>65.965845299999998</v>
          </cell>
          <cell r="BZ23">
            <v>5.1911571455624994</v>
          </cell>
          <cell r="CA23">
            <v>1.245877714935</v>
          </cell>
          <cell r="CB23">
            <v>2.49175542987</v>
          </cell>
          <cell r="CC23">
            <v>1</v>
          </cell>
          <cell r="CD23">
            <v>2</v>
          </cell>
          <cell r="CE23">
            <v>98.525293750000003</v>
          </cell>
          <cell r="CF23">
            <v>41.380623374999999</v>
          </cell>
          <cell r="CG23">
            <v>4.9262646875000007</v>
          </cell>
          <cell r="CH23">
            <v>2.4631323437500003</v>
          </cell>
          <cell r="CI23">
            <v>19.705058750000003</v>
          </cell>
          <cell r="CJ23">
            <v>39.410117500000005</v>
          </cell>
          <cell r="CK23">
            <v>98.525293750000003</v>
          </cell>
          <cell r="CL23">
            <v>4.9262646875000007</v>
          </cell>
          <cell r="CM23">
            <v>9.8525293750000014</v>
          </cell>
          <cell r="CN23">
            <v>9.8525293750000014</v>
          </cell>
          <cell r="CO23">
            <v>1</v>
          </cell>
          <cell r="CP23">
            <v>3.25</v>
          </cell>
          <cell r="CQ23">
            <v>0.25</v>
          </cell>
          <cell r="CR23">
            <v>1</v>
          </cell>
          <cell r="CS23">
            <v>1</v>
          </cell>
          <cell r="CT23">
            <v>33.18209375</v>
          </cell>
          <cell r="CU23">
            <v>33.18209375</v>
          </cell>
          <cell r="CV23">
            <v>66.3641875</v>
          </cell>
          <cell r="CW23">
            <v>165.91046875000001</v>
          </cell>
          <cell r="CX23">
            <v>33.18209375</v>
          </cell>
          <cell r="CY23">
            <v>8.2955234375</v>
          </cell>
          <cell r="CZ23">
            <v>16.591046875</v>
          </cell>
          <cell r="DA23">
            <v>594.64222032000009</v>
          </cell>
          <cell r="DB23" t="str">
            <v>M.S. reinforcement of plain hot rolled m.s. rods to BS4449 for slab, use 12mm bars at 125 c.c. spacing</v>
          </cell>
          <cell r="DC23">
            <v>594.64222032000009</v>
          </cell>
          <cell r="DF23">
            <v>14.866055508000002</v>
          </cell>
          <cell r="DG23">
            <v>3.5678533219200008</v>
          </cell>
          <cell r="DH23">
            <v>7.1357066438400016</v>
          </cell>
          <cell r="DI23">
            <v>2</v>
          </cell>
          <cell r="DJ23">
            <v>1</v>
          </cell>
          <cell r="DK23">
            <v>3.4320000000000004</v>
          </cell>
          <cell r="DL23">
            <v>0.5</v>
          </cell>
          <cell r="DM23">
            <v>4</v>
          </cell>
          <cell r="DN23">
            <v>2.5</v>
          </cell>
          <cell r="DO23">
            <v>0.5</v>
          </cell>
          <cell r="DP23">
            <v>2</v>
          </cell>
          <cell r="DQ23">
            <v>2</v>
          </cell>
          <cell r="DR23">
            <v>0.8</v>
          </cell>
          <cell r="DS23">
            <v>0.6</v>
          </cell>
          <cell r="DT23">
            <v>0.2</v>
          </cell>
          <cell r="DU23">
            <v>0.5</v>
          </cell>
          <cell r="DV23">
            <v>0.4</v>
          </cell>
          <cell r="DW23">
            <v>7.533474075</v>
          </cell>
          <cell r="DX23" t="str">
            <v>C20 reinforced concrete cement (standard mix in accordance to BS CP 114) for slab, thickness = 180mm</v>
          </cell>
          <cell r="DY23">
            <v>45.200844449999998</v>
          </cell>
          <cell r="DZ23">
            <v>3.7667370375</v>
          </cell>
          <cell r="EA23">
            <v>7.533474075</v>
          </cell>
          <cell r="EB23">
            <v>8.2868214825000006</v>
          </cell>
          <cell r="EC23">
            <v>16.573642965000001</v>
          </cell>
          <cell r="ED23">
            <v>130.68640000000002</v>
          </cell>
          <cell r="EE23" t="str">
            <v>Finishing exposed surfaces of tank</v>
          </cell>
          <cell r="EF23">
            <v>6.534320000000001</v>
          </cell>
          <cell r="EG23">
            <v>0.65343200000000012</v>
          </cell>
          <cell r="EH23">
            <v>32.671600000000005</v>
          </cell>
          <cell r="EI23">
            <v>32.671600000000005</v>
          </cell>
          <cell r="EJ23">
            <v>4.5345039300000005</v>
          </cell>
          <cell r="EK23">
            <v>4.9879543230000012</v>
          </cell>
          <cell r="EL23">
            <v>38.012149999999998</v>
          </cell>
          <cell r="EM23">
            <v>48.4</v>
          </cell>
          <cell r="EN23">
            <v>0.48399999999999999</v>
          </cell>
          <cell r="EO23">
            <v>3.9929999999999999</v>
          </cell>
          <cell r="EP23">
            <v>38.012149999999998</v>
          </cell>
          <cell r="EQ23">
            <v>13</v>
          </cell>
          <cell r="ER23">
            <v>0.475151875</v>
          </cell>
          <cell r="ES23">
            <v>1.2670716666666666</v>
          </cell>
          <cell r="ET23">
            <v>1.2670716666666666</v>
          </cell>
          <cell r="EU23">
            <v>1.2670716666666666</v>
          </cell>
          <cell r="EV23">
            <v>2.5341433333333332</v>
          </cell>
          <cell r="EW23">
            <v>1</v>
          </cell>
        </row>
      </sheetData>
      <sheetData sheetId="2" refreshError="1"/>
      <sheetData sheetId="3" refreshError="1">
        <row r="4">
          <cell r="A4">
            <v>1.01</v>
          </cell>
          <cell r="B4" t="str">
            <v>HDPE PIPE 110mm PN6</v>
          </cell>
          <cell r="C4" t="str">
            <v>rm</v>
          </cell>
          <cell r="D4">
            <v>11215</v>
          </cell>
          <cell r="E4">
            <v>5.2519999999999998</v>
          </cell>
          <cell r="F4">
            <v>5.2000000000000005E-2</v>
          </cell>
          <cell r="G4">
            <v>5.2</v>
          </cell>
        </row>
        <row r="5">
          <cell r="A5">
            <v>1.02</v>
          </cell>
          <cell r="B5" t="str">
            <v>HDPE PIPE 90mm PN6</v>
          </cell>
          <cell r="C5" t="str">
            <v>rm</v>
          </cell>
          <cell r="D5">
            <v>7270</v>
          </cell>
          <cell r="E5">
            <v>3.5016700000000003</v>
          </cell>
          <cell r="F5">
            <v>3.4669999999999999E-2</v>
          </cell>
          <cell r="G5">
            <v>3.4670000000000001</v>
          </cell>
        </row>
        <row r="6">
          <cell r="A6">
            <v>1.03</v>
          </cell>
          <cell r="B6" t="str">
            <v>HDPE PIPE 75mm PN6</v>
          </cell>
          <cell r="C6" t="str">
            <v>rm</v>
          </cell>
          <cell r="D6">
            <v>5590</v>
          </cell>
          <cell r="E6">
            <v>2.5583299999999998</v>
          </cell>
          <cell r="F6">
            <v>2.5329999999999998E-2</v>
          </cell>
          <cell r="G6">
            <v>2.5329999999999999</v>
          </cell>
        </row>
        <row r="7">
          <cell r="A7">
            <v>1.04</v>
          </cell>
          <cell r="B7" t="str">
            <v>HDPE PIPE 63mm PN6</v>
          </cell>
          <cell r="C7" t="str">
            <v>rm</v>
          </cell>
          <cell r="D7">
            <v>3900</v>
          </cell>
          <cell r="E7">
            <v>1.7503300000000002</v>
          </cell>
          <cell r="F7">
            <v>1.7330000000000002E-2</v>
          </cell>
          <cell r="G7">
            <v>1.7330000000000001</v>
          </cell>
        </row>
        <row r="8">
          <cell r="A8">
            <v>1.05</v>
          </cell>
          <cell r="B8" t="str">
            <v>HDPE PIPE 50mm PN6</v>
          </cell>
          <cell r="C8" t="str">
            <v>rm</v>
          </cell>
          <cell r="D8">
            <v>2690</v>
          </cell>
          <cell r="E8">
            <v>1.1443300000000001</v>
          </cell>
          <cell r="F8">
            <v>1.133E-2</v>
          </cell>
          <cell r="G8">
            <v>1.133</v>
          </cell>
        </row>
        <row r="9">
          <cell r="A9">
            <v>1.06</v>
          </cell>
          <cell r="B9" t="str">
            <v>HDPE PIPE 40mm PN6</v>
          </cell>
          <cell r="C9" t="str">
            <v>rm</v>
          </cell>
          <cell r="D9">
            <v>1680</v>
          </cell>
          <cell r="E9">
            <v>0.80800000000000005</v>
          </cell>
          <cell r="F9">
            <v>8.0000000000000002E-3</v>
          </cell>
          <cell r="G9">
            <v>0.8</v>
          </cell>
        </row>
        <row r="10">
          <cell r="A10">
            <v>1.07</v>
          </cell>
          <cell r="B10" t="str">
            <v>HDPE PIPE 32mm PN6</v>
          </cell>
          <cell r="C10" t="str">
            <v>rm</v>
          </cell>
          <cell r="D10">
            <v>1135</v>
          </cell>
          <cell r="E10">
            <v>0.53832999999999998</v>
          </cell>
          <cell r="F10">
            <v>5.3300000000000005E-3</v>
          </cell>
          <cell r="G10">
            <v>0.53300000000000003</v>
          </cell>
        </row>
        <row r="11">
          <cell r="A11">
            <v>1.08</v>
          </cell>
          <cell r="B11" t="str">
            <v>HDPE PIPE 110mm PN10</v>
          </cell>
          <cell r="C11" t="str">
            <v>rm</v>
          </cell>
          <cell r="D11">
            <v>17350</v>
          </cell>
          <cell r="E11">
            <v>8.08</v>
          </cell>
          <cell r="F11">
            <v>0.08</v>
          </cell>
          <cell r="G11">
            <v>8</v>
          </cell>
        </row>
        <row r="12">
          <cell r="A12">
            <v>1.0900000000000001</v>
          </cell>
          <cell r="B12" t="str">
            <v>HDPE PIPE 90mm PN10</v>
          </cell>
          <cell r="C12" t="str">
            <v>rm</v>
          </cell>
          <cell r="D12">
            <v>11636</v>
          </cell>
          <cell r="E12">
            <v>5.1176700000000004</v>
          </cell>
          <cell r="F12">
            <v>5.067E-2</v>
          </cell>
          <cell r="G12">
            <v>5.0670000000000002</v>
          </cell>
        </row>
        <row r="13">
          <cell r="A13">
            <v>1.1000000000000001</v>
          </cell>
          <cell r="B13" t="str">
            <v>HDPE PIPE 75mm PN10</v>
          </cell>
          <cell r="C13" t="str">
            <v>rm</v>
          </cell>
          <cell r="D13">
            <v>7855</v>
          </cell>
          <cell r="E13">
            <v>3.77033</v>
          </cell>
          <cell r="F13">
            <v>3.7330000000000002E-2</v>
          </cell>
          <cell r="G13">
            <v>3.7330000000000001</v>
          </cell>
        </row>
        <row r="14">
          <cell r="A14">
            <v>1.1100000000000001</v>
          </cell>
          <cell r="B14" t="str">
            <v>HDPE PIPE 63mm PN10</v>
          </cell>
          <cell r="C14" t="str">
            <v>rm</v>
          </cell>
          <cell r="D14">
            <v>5590</v>
          </cell>
          <cell r="E14">
            <v>2.6259999999999999</v>
          </cell>
          <cell r="F14">
            <v>2.6000000000000002E-2</v>
          </cell>
          <cell r="G14">
            <v>2.6</v>
          </cell>
        </row>
        <row r="15">
          <cell r="A15">
            <v>1.1200000000000001</v>
          </cell>
          <cell r="B15" t="str">
            <v>HDPE PIPE 50mm PN10</v>
          </cell>
          <cell r="C15" t="str">
            <v>rm</v>
          </cell>
          <cell r="D15">
            <v>3825</v>
          </cell>
          <cell r="E15">
            <v>1.7503300000000002</v>
          </cell>
          <cell r="F15">
            <v>1.7330000000000002E-2</v>
          </cell>
          <cell r="G15">
            <v>1.7330000000000001</v>
          </cell>
        </row>
        <row r="16">
          <cell r="A16">
            <v>1.1299999999999999</v>
          </cell>
          <cell r="B16" t="str">
            <v>HDPE PIPE 40mm PN10</v>
          </cell>
          <cell r="C16" t="str">
            <v>rm</v>
          </cell>
          <cell r="D16">
            <v>2480</v>
          </cell>
          <cell r="E16">
            <v>1.0776699999999999</v>
          </cell>
          <cell r="F16">
            <v>1.0669999999999999E-2</v>
          </cell>
          <cell r="G16">
            <v>1.0669999999999999</v>
          </cell>
        </row>
        <row r="17">
          <cell r="A17">
            <v>1.1399999999999999</v>
          </cell>
          <cell r="B17" t="str">
            <v>HDPE PIPE 32mm PN10</v>
          </cell>
          <cell r="C17" t="str">
            <v>rm</v>
          </cell>
          <cell r="D17">
            <v>1680</v>
          </cell>
          <cell r="E17">
            <v>0.74032999999999993</v>
          </cell>
          <cell r="F17">
            <v>7.3299999999999997E-3</v>
          </cell>
          <cell r="G17">
            <v>0.73299999999999998</v>
          </cell>
        </row>
        <row r="18">
          <cell r="A18">
            <v>1.1499999999999999</v>
          </cell>
          <cell r="B18" t="str">
            <v>HDPE PIPE 25mm PN10</v>
          </cell>
          <cell r="C18" t="str">
            <v>rm</v>
          </cell>
          <cell r="D18">
            <v>1135</v>
          </cell>
          <cell r="E18">
            <v>0.47167000000000003</v>
          </cell>
          <cell r="F18">
            <v>4.6700000000000005E-3</v>
          </cell>
          <cell r="G18">
            <v>0.46700000000000003</v>
          </cell>
        </row>
        <row r="19">
          <cell r="A19">
            <v>1.1599999999999999</v>
          </cell>
          <cell r="B19" t="str">
            <v>HDPE PIPE 20mm PN10</v>
          </cell>
          <cell r="C19" t="str">
            <v>rm</v>
          </cell>
          <cell r="D19">
            <v>800</v>
          </cell>
          <cell r="E19">
            <v>0.33633000000000002</v>
          </cell>
          <cell r="F19">
            <v>3.3300000000000001E-3</v>
          </cell>
          <cell r="G19">
            <v>0.33300000000000002</v>
          </cell>
        </row>
        <row r="20">
          <cell r="A20">
            <v>1.18</v>
          </cell>
          <cell r="B20" t="str">
            <v>HDPE union, 110mm, PN10</v>
          </cell>
          <cell r="C20" t="str">
            <v>pc</v>
          </cell>
          <cell r="D20">
            <v>102346.027</v>
          </cell>
          <cell r="E20">
            <v>53.866329999999998</v>
          </cell>
          <cell r="F20">
            <v>0.53332999999999997</v>
          </cell>
          <cell r="G20">
            <v>53.332999999999998</v>
          </cell>
        </row>
        <row r="21">
          <cell r="A21">
            <v>1.19</v>
          </cell>
          <cell r="B21" t="str">
            <v>HDPE union, 90mm, PN10</v>
          </cell>
          <cell r="C21" t="str">
            <v>pc</v>
          </cell>
          <cell r="D21">
            <v>55170</v>
          </cell>
          <cell r="E21">
            <v>26.933670000000003</v>
          </cell>
          <cell r="F21">
            <v>0.26667000000000002</v>
          </cell>
          <cell r="G21">
            <v>26.667000000000002</v>
          </cell>
        </row>
        <row r="22">
          <cell r="A22">
            <v>1.2</v>
          </cell>
          <cell r="B22" t="str">
            <v>HDPE union, 75mm, PN10</v>
          </cell>
          <cell r="C22" t="str">
            <v>pc</v>
          </cell>
          <cell r="D22">
            <v>36000</v>
          </cell>
          <cell r="E22">
            <v>21.883670000000002</v>
          </cell>
          <cell r="F22">
            <v>0.21667000000000003</v>
          </cell>
          <cell r="G22">
            <v>21.667000000000002</v>
          </cell>
        </row>
        <row r="23">
          <cell r="A23">
            <v>1.21</v>
          </cell>
          <cell r="B23" t="str">
            <v>HDPE union, 63mm, PN10</v>
          </cell>
          <cell r="C23" t="str">
            <v>pc</v>
          </cell>
          <cell r="D23">
            <v>20430</v>
          </cell>
          <cell r="E23">
            <v>10.773669999999999</v>
          </cell>
          <cell r="F23">
            <v>0.10667</v>
          </cell>
          <cell r="G23">
            <v>10.667</v>
          </cell>
        </row>
        <row r="24">
          <cell r="A24">
            <v>1.22</v>
          </cell>
          <cell r="B24" t="str">
            <v>HDPE union, 50mm, PN10</v>
          </cell>
          <cell r="C24" t="str">
            <v>pc</v>
          </cell>
          <cell r="D24">
            <v>15570</v>
          </cell>
          <cell r="E24">
            <v>8.08</v>
          </cell>
          <cell r="F24">
            <v>0.08</v>
          </cell>
          <cell r="G24">
            <v>8</v>
          </cell>
        </row>
        <row r="25">
          <cell r="A25">
            <v>1.23</v>
          </cell>
          <cell r="B25" t="str">
            <v>HDPE union, 40mm, PN10</v>
          </cell>
          <cell r="C25" t="str">
            <v>pc</v>
          </cell>
          <cell r="D25">
            <v>10800</v>
          </cell>
          <cell r="E25">
            <v>6.06</v>
          </cell>
          <cell r="F25">
            <v>0.06</v>
          </cell>
          <cell r="G25">
            <v>6</v>
          </cell>
        </row>
        <row r="26">
          <cell r="A26">
            <v>1.24</v>
          </cell>
          <cell r="B26" t="str">
            <v>HDPE union, 32mm, PN10</v>
          </cell>
          <cell r="C26" t="str">
            <v>pc</v>
          </cell>
          <cell r="D26">
            <v>7200</v>
          </cell>
          <cell r="E26">
            <v>3.36633</v>
          </cell>
          <cell r="F26">
            <v>3.3330000000000005E-2</v>
          </cell>
          <cell r="G26">
            <v>3.3330000000000002</v>
          </cell>
        </row>
        <row r="27">
          <cell r="A27">
            <v>1.25</v>
          </cell>
          <cell r="B27" t="str">
            <v>HDPE union, 25mm, PN10</v>
          </cell>
          <cell r="C27" t="str">
            <v>pc</v>
          </cell>
          <cell r="D27">
            <v>4770</v>
          </cell>
          <cell r="E27">
            <v>2.6933670000000003</v>
          </cell>
          <cell r="F27">
            <v>2.6667E-2</v>
          </cell>
          <cell r="G27">
            <v>2.6667000000000001</v>
          </cell>
        </row>
        <row r="28">
          <cell r="A28">
            <v>1.26</v>
          </cell>
          <cell r="B28" t="str">
            <v>HDPE union, 20mm, PN10</v>
          </cell>
          <cell r="C28" t="str">
            <v>pc</v>
          </cell>
          <cell r="D28">
            <v>4230</v>
          </cell>
          <cell r="E28">
            <v>2.3563300000000003</v>
          </cell>
          <cell r="F28">
            <v>2.3330000000000004E-2</v>
          </cell>
          <cell r="G28">
            <v>2.3330000000000002</v>
          </cell>
        </row>
        <row r="29">
          <cell r="A29">
            <v>1.27</v>
          </cell>
          <cell r="B29" t="str">
            <v>HDPE reducing union, 110 x 90mm, PN10</v>
          </cell>
          <cell r="C29" t="str">
            <v>pc</v>
          </cell>
          <cell r="D29">
            <v>106184.027</v>
          </cell>
          <cell r="E29">
            <v>55.886330000000001</v>
          </cell>
          <cell r="F29">
            <v>0.55332999999999999</v>
          </cell>
          <cell r="G29">
            <v>55.332999999999998</v>
          </cell>
        </row>
        <row r="30">
          <cell r="A30">
            <v>1.28</v>
          </cell>
          <cell r="B30" t="str">
            <v>HDPE reducing union, 90 x 75mm, PN10</v>
          </cell>
          <cell r="C30" t="str">
            <v>pc</v>
          </cell>
          <cell r="D30">
            <v>54000</v>
          </cell>
          <cell r="E30">
            <v>25.923670000000001</v>
          </cell>
          <cell r="F30">
            <v>0.25667000000000001</v>
          </cell>
          <cell r="G30">
            <v>25.667000000000002</v>
          </cell>
        </row>
        <row r="31">
          <cell r="A31">
            <v>1.29</v>
          </cell>
          <cell r="B31" t="str">
            <v>HDPE reducing union, 75 x 63mm, PN10</v>
          </cell>
          <cell r="C31" t="str">
            <v>pc</v>
          </cell>
          <cell r="D31">
            <v>36000</v>
          </cell>
          <cell r="E31">
            <v>18.51633</v>
          </cell>
          <cell r="F31">
            <v>0.18332999999999999</v>
          </cell>
          <cell r="G31">
            <v>18.332999999999998</v>
          </cell>
        </row>
        <row r="32">
          <cell r="A32">
            <v>1.3</v>
          </cell>
          <cell r="B32" t="str">
            <v>HDPE reducing union, 63 x 50mm, PN10</v>
          </cell>
          <cell r="C32" t="str">
            <v>pc</v>
          </cell>
          <cell r="D32">
            <v>20430</v>
          </cell>
          <cell r="E32">
            <v>10.43633</v>
          </cell>
          <cell r="F32">
            <v>0.10333000000000001</v>
          </cell>
          <cell r="G32">
            <v>10.333</v>
          </cell>
        </row>
        <row r="33">
          <cell r="A33">
            <v>1.31</v>
          </cell>
          <cell r="B33" t="str">
            <v>HDPE reducing union, 50 x 40mm, PN10</v>
          </cell>
          <cell r="C33" t="str">
            <v>pc</v>
          </cell>
          <cell r="D33">
            <v>15570</v>
          </cell>
          <cell r="E33">
            <v>7.4063300000000005</v>
          </cell>
          <cell r="F33">
            <v>7.3330000000000006E-2</v>
          </cell>
          <cell r="G33">
            <v>7.3330000000000002</v>
          </cell>
        </row>
        <row r="34">
          <cell r="A34">
            <v>1.32</v>
          </cell>
          <cell r="B34" t="str">
            <v>HDPE reducing union, 50 x 32mm, PN10</v>
          </cell>
          <cell r="C34" t="str">
            <v>pc</v>
          </cell>
          <cell r="D34">
            <v>15570</v>
          </cell>
          <cell r="E34">
            <v>7.4066330000000002</v>
          </cell>
          <cell r="F34">
            <v>7.3333000000000009E-2</v>
          </cell>
          <cell r="G34">
            <v>7.3333000000000004</v>
          </cell>
        </row>
        <row r="35">
          <cell r="A35">
            <v>1.33</v>
          </cell>
          <cell r="B35" t="str">
            <v>HDPE reducing union, 40 x 32mm, PN10</v>
          </cell>
          <cell r="C35" t="str">
            <v>pc</v>
          </cell>
          <cell r="D35">
            <v>10800</v>
          </cell>
          <cell r="E35">
            <v>5.7236700000000003</v>
          </cell>
          <cell r="F35">
            <v>5.6669999999999998E-2</v>
          </cell>
          <cell r="G35">
            <v>5.6669999999999998</v>
          </cell>
        </row>
        <row r="36">
          <cell r="A36">
            <v>1.34</v>
          </cell>
          <cell r="B36" t="str">
            <v>HDPE reducing union, 40 x 25mm, PN10</v>
          </cell>
          <cell r="C36" t="str">
            <v>pc</v>
          </cell>
          <cell r="D36">
            <v>10800</v>
          </cell>
          <cell r="E36">
            <v>5.7236700000000003</v>
          </cell>
          <cell r="F36">
            <v>5.6669999999999998E-2</v>
          </cell>
          <cell r="G36">
            <v>5.6669999999999998</v>
          </cell>
        </row>
        <row r="37">
          <cell r="A37">
            <v>1.35</v>
          </cell>
          <cell r="B37" t="str">
            <v>HDPE reducing union, 32 x 25mm, PN10</v>
          </cell>
          <cell r="C37" t="str">
            <v>pc</v>
          </cell>
          <cell r="D37">
            <v>7200</v>
          </cell>
          <cell r="E37">
            <v>3.36633</v>
          </cell>
          <cell r="F37">
            <v>3.3330000000000005E-2</v>
          </cell>
          <cell r="G37">
            <v>3.3330000000000002</v>
          </cell>
        </row>
        <row r="38">
          <cell r="A38">
            <v>1.36</v>
          </cell>
          <cell r="B38" t="str">
            <v>HDPE reducing union, 32 x 20mm, PN10</v>
          </cell>
          <cell r="C38" t="str">
            <v>pc</v>
          </cell>
          <cell r="D38">
            <v>7200</v>
          </cell>
          <cell r="E38">
            <v>3.36633</v>
          </cell>
          <cell r="F38">
            <v>3.3330000000000005E-2</v>
          </cell>
          <cell r="G38">
            <v>3.3330000000000002</v>
          </cell>
        </row>
        <row r="39">
          <cell r="A39">
            <v>1.37</v>
          </cell>
          <cell r="B39" t="str">
            <v>HDPE reducing union, 25 x 20mm, PN10</v>
          </cell>
          <cell r="C39" t="str">
            <v>pc</v>
          </cell>
          <cell r="D39">
            <v>4770</v>
          </cell>
          <cell r="E39">
            <v>2.69367</v>
          </cell>
          <cell r="F39">
            <v>2.6669999999999999E-2</v>
          </cell>
          <cell r="G39">
            <v>2.6669999999999998</v>
          </cell>
        </row>
        <row r="40">
          <cell r="A40">
            <v>1.38</v>
          </cell>
          <cell r="B40" t="str">
            <v>HDPE equal tee, 110mm, PN10</v>
          </cell>
          <cell r="C40" t="str">
            <v>pc</v>
          </cell>
          <cell r="D40">
            <v>159277</v>
          </cell>
          <cell r="E40">
            <v>83.83</v>
          </cell>
          <cell r="F40">
            <v>0.83000000000000007</v>
          </cell>
          <cell r="G40">
            <v>83</v>
          </cell>
        </row>
        <row r="41">
          <cell r="A41">
            <v>1.39</v>
          </cell>
          <cell r="B41" t="str">
            <v>HDPE equal tee, 90mm, PN10</v>
          </cell>
          <cell r="C41" t="str">
            <v>pc</v>
          </cell>
          <cell r="D41">
            <v>72000</v>
          </cell>
          <cell r="E41">
            <v>40.4</v>
          </cell>
          <cell r="F41">
            <v>0.4</v>
          </cell>
          <cell r="G41">
            <v>40</v>
          </cell>
        </row>
        <row r="42">
          <cell r="A42">
            <v>1.4</v>
          </cell>
          <cell r="B42" t="str">
            <v>HDPE equal tee, 75mm, PN10</v>
          </cell>
          <cell r="C42" t="str">
            <v>pc</v>
          </cell>
          <cell r="D42">
            <v>47970</v>
          </cell>
          <cell r="E42">
            <v>30.3</v>
          </cell>
          <cell r="F42">
            <v>0.3</v>
          </cell>
          <cell r="G42">
            <v>30</v>
          </cell>
        </row>
        <row r="43">
          <cell r="A43">
            <v>1.41</v>
          </cell>
          <cell r="B43" t="str">
            <v>HDPE equal tee, 63mm, PN10</v>
          </cell>
          <cell r="C43" t="str">
            <v>pc</v>
          </cell>
          <cell r="D43">
            <v>29970</v>
          </cell>
          <cell r="E43">
            <v>16.833670000000001</v>
          </cell>
          <cell r="F43">
            <v>0.16667000000000001</v>
          </cell>
          <cell r="G43">
            <v>16.667000000000002</v>
          </cell>
        </row>
        <row r="44">
          <cell r="A44">
            <v>1.42</v>
          </cell>
          <cell r="B44" t="str">
            <v>HDPE equal tee, 50mm, PN10</v>
          </cell>
          <cell r="C44" t="str">
            <v>pc</v>
          </cell>
          <cell r="D44">
            <v>24030</v>
          </cell>
          <cell r="E44">
            <v>12.12</v>
          </cell>
          <cell r="F44">
            <v>0.12</v>
          </cell>
          <cell r="G44">
            <v>12</v>
          </cell>
        </row>
        <row r="45">
          <cell r="A45">
            <v>1.43</v>
          </cell>
          <cell r="B45" t="str">
            <v>HDPE equal tee, 40mm, PN10</v>
          </cell>
          <cell r="C45" t="str">
            <v>pc</v>
          </cell>
          <cell r="D45">
            <v>16830</v>
          </cell>
          <cell r="E45">
            <v>9.4263300000000001</v>
          </cell>
          <cell r="F45">
            <v>9.333000000000001E-2</v>
          </cell>
          <cell r="G45">
            <v>9.3330000000000002</v>
          </cell>
        </row>
        <row r="46">
          <cell r="A46">
            <v>1.44</v>
          </cell>
          <cell r="B46" t="str">
            <v>HDPE equal tee, 32mm, PN10</v>
          </cell>
          <cell r="C46" t="str">
            <v>pc</v>
          </cell>
          <cell r="D46">
            <v>10800</v>
          </cell>
          <cell r="E46">
            <v>5.3863300000000001</v>
          </cell>
          <cell r="F46">
            <v>5.3330000000000002E-2</v>
          </cell>
          <cell r="G46">
            <v>5.3330000000000002</v>
          </cell>
        </row>
        <row r="47">
          <cell r="A47">
            <v>1.45</v>
          </cell>
          <cell r="B47" t="str">
            <v>HDPE equal tee, 25mm, PN10</v>
          </cell>
          <cell r="C47" t="str">
            <v>pc</v>
          </cell>
          <cell r="D47">
            <v>7200</v>
          </cell>
          <cell r="E47">
            <v>4.04</v>
          </cell>
          <cell r="F47">
            <v>0.04</v>
          </cell>
          <cell r="G47">
            <v>4</v>
          </cell>
        </row>
        <row r="48">
          <cell r="A48">
            <v>1.46</v>
          </cell>
          <cell r="B48" t="str">
            <v>HDPE equal tee, 20mm, PN10</v>
          </cell>
          <cell r="C48" t="str">
            <v>pc</v>
          </cell>
          <cell r="D48">
            <v>6030</v>
          </cell>
          <cell r="E48">
            <v>3.03</v>
          </cell>
          <cell r="F48">
            <v>0.03</v>
          </cell>
          <cell r="G48">
            <v>3</v>
          </cell>
        </row>
        <row r="49">
          <cell r="A49">
            <v>1.47</v>
          </cell>
          <cell r="B49" t="str">
            <v>HDPE male equal tee, 110mm, PN10</v>
          </cell>
          <cell r="C49" t="str">
            <v>pc</v>
          </cell>
          <cell r="D49">
            <v>118978</v>
          </cell>
          <cell r="E49">
            <v>62.62</v>
          </cell>
          <cell r="F49">
            <v>0.62</v>
          </cell>
          <cell r="G49">
            <v>62</v>
          </cell>
        </row>
        <row r="50">
          <cell r="A50">
            <v>1.48</v>
          </cell>
          <cell r="B50" t="str">
            <v>HDPE male equal tee, 90mm, PN10</v>
          </cell>
          <cell r="C50" t="str">
            <v>pc</v>
          </cell>
          <cell r="D50">
            <v>72000</v>
          </cell>
          <cell r="E50">
            <v>39.053670000000004</v>
          </cell>
          <cell r="F50">
            <v>0.38667000000000001</v>
          </cell>
          <cell r="G50">
            <v>38.667000000000002</v>
          </cell>
        </row>
        <row r="51">
          <cell r="A51">
            <v>1.49</v>
          </cell>
          <cell r="B51" t="str">
            <v>HDPE male equal tee, 75mm, PN10</v>
          </cell>
          <cell r="C51" t="str">
            <v>pc</v>
          </cell>
          <cell r="D51">
            <v>65000</v>
          </cell>
          <cell r="E51">
            <v>26.26</v>
          </cell>
          <cell r="F51">
            <v>0.26</v>
          </cell>
          <cell r="G51">
            <v>26</v>
          </cell>
        </row>
        <row r="52">
          <cell r="A52">
            <v>1.5</v>
          </cell>
          <cell r="B52" t="str">
            <v>HDPE male equal tee, 63mm, PN10</v>
          </cell>
          <cell r="C52" t="str">
            <v>pc</v>
          </cell>
          <cell r="D52">
            <v>54700</v>
          </cell>
          <cell r="E52">
            <v>19.190000000000001</v>
          </cell>
          <cell r="F52">
            <v>0.19</v>
          </cell>
          <cell r="G52">
            <v>19</v>
          </cell>
        </row>
        <row r="53">
          <cell r="A53">
            <v>1.51</v>
          </cell>
          <cell r="B53" t="str">
            <v>HDPE male equal tee, 50mm, PN10</v>
          </cell>
          <cell r="C53" t="str">
            <v>pc</v>
          </cell>
          <cell r="D53">
            <v>38700</v>
          </cell>
          <cell r="E53">
            <v>10.1</v>
          </cell>
          <cell r="F53">
            <v>0.1</v>
          </cell>
          <cell r="G53">
            <v>10</v>
          </cell>
        </row>
        <row r="54">
          <cell r="A54">
            <v>1.52</v>
          </cell>
          <cell r="B54" t="str">
            <v>HDPE male equal tee, 40mm, PN10</v>
          </cell>
          <cell r="C54" t="str">
            <v>pc</v>
          </cell>
          <cell r="D54">
            <v>26700</v>
          </cell>
          <cell r="E54">
            <v>8.08</v>
          </cell>
          <cell r="F54">
            <v>0.08</v>
          </cell>
          <cell r="G54">
            <v>8</v>
          </cell>
        </row>
        <row r="55">
          <cell r="A55">
            <v>1.53</v>
          </cell>
          <cell r="B55" t="str">
            <v>HDPE male equal tee, 32mm, PN10</v>
          </cell>
          <cell r="C55" t="str">
            <v>pc</v>
          </cell>
          <cell r="D55">
            <v>16000</v>
          </cell>
          <cell r="E55">
            <v>4.3733000000000004</v>
          </cell>
          <cell r="F55">
            <v>4.3299999999999998E-2</v>
          </cell>
          <cell r="G55">
            <v>4.33</v>
          </cell>
        </row>
        <row r="56">
          <cell r="A56">
            <v>1.54</v>
          </cell>
          <cell r="B56" t="str">
            <v>HDPE male equal tee, 25mm, PN10</v>
          </cell>
          <cell r="C56" t="str">
            <v>pc</v>
          </cell>
          <cell r="D56">
            <v>12000</v>
          </cell>
          <cell r="E56">
            <v>3.36633</v>
          </cell>
          <cell r="F56">
            <v>3.3330000000000005E-2</v>
          </cell>
          <cell r="G56">
            <v>3.3330000000000002</v>
          </cell>
        </row>
        <row r="57">
          <cell r="A57">
            <v>1.55</v>
          </cell>
          <cell r="B57" t="str">
            <v>HDPE male equal tee, 20mm, PN10</v>
          </cell>
          <cell r="C57" t="str">
            <v>pc</v>
          </cell>
          <cell r="D57">
            <v>10700</v>
          </cell>
          <cell r="E57">
            <v>2.69367</v>
          </cell>
          <cell r="F57">
            <v>2.6669999999999999E-2</v>
          </cell>
          <cell r="G57">
            <v>2.6669999999999998</v>
          </cell>
        </row>
        <row r="58">
          <cell r="A58">
            <v>1.56</v>
          </cell>
          <cell r="B58" t="str">
            <v>HDPE female equal tee, 110mm, PN10</v>
          </cell>
          <cell r="C58" t="str">
            <v>pc</v>
          </cell>
          <cell r="D58">
            <v>216000</v>
          </cell>
          <cell r="E58">
            <v>58.916329999999995</v>
          </cell>
          <cell r="F58">
            <v>0.58333000000000002</v>
          </cell>
          <cell r="G58">
            <v>58.332999999999998</v>
          </cell>
        </row>
        <row r="59">
          <cell r="A59">
            <v>1.57</v>
          </cell>
          <cell r="B59" t="str">
            <v>HDPE female equal tee, 90mm, PN10</v>
          </cell>
          <cell r="C59" t="str">
            <v>pc</v>
          </cell>
          <cell r="D59">
            <v>166700</v>
          </cell>
          <cell r="E59">
            <v>37.033670000000001</v>
          </cell>
          <cell r="F59">
            <v>0.36667</v>
          </cell>
          <cell r="G59">
            <v>36.667000000000002</v>
          </cell>
        </row>
        <row r="60">
          <cell r="A60">
            <v>1.58</v>
          </cell>
          <cell r="B60" t="str">
            <v>HDPE female equal tee, 75mm, PN10</v>
          </cell>
          <cell r="C60" t="str">
            <v>pc</v>
          </cell>
          <cell r="D60">
            <v>93300</v>
          </cell>
          <cell r="E60">
            <v>24.24</v>
          </cell>
          <cell r="F60">
            <v>0.24</v>
          </cell>
          <cell r="G60">
            <v>24</v>
          </cell>
        </row>
        <row r="61">
          <cell r="A61">
            <v>1.59</v>
          </cell>
          <cell r="B61" t="str">
            <v>HDPE female equal tee, 63mm, PN10</v>
          </cell>
          <cell r="C61" t="str">
            <v>pc</v>
          </cell>
          <cell r="D61">
            <v>57300</v>
          </cell>
          <cell r="E61">
            <v>13.466633</v>
          </cell>
          <cell r="F61">
            <v>0.13333300000000001</v>
          </cell>
          <cell r="G61">
            <v>13.333299999999999</v>
          </cell>
        </row>
        <row r="62">
          <cell r="A62">
            <v>1.6</v>
          </cell>
          <cell r="B62" t="str">
            <v>HDPE female equal tee, 50mm, PN10</v>
          </cell>
          <cell r="C62" t="str">
            <v>pc</v>
          </cell>
          <cell r="D62">
            <v>40000</v>
          </cell>
          <cell r="E62">
            <v>9.7636699999999994</v>
          </cell>
          <cell r="F62">
            <v>9.6670000000000006E-2</v>
          </cell>
          <cell r="G62">
            <v>9.6669999999999998</v>
          </cell>
        </row>
        <row r="63">
          <cell r="A63">
            <v>1.61</v>
          </cell>
          <cell r="B63" t="str">
            <v>HDPE female equal tee, 40mm, PN10</v>
          </cell>
          <cell r="C63" t="str">
            <v>pc</v>
          </cell>
          <cell r="D63">
            <v>29300</v>
          </cell>
          <cell r="E63">
            <v>7.4063300000000005</v>
          </cell>
          <cell r="F63">
            <v>7.3330000000000006E-2</v>
          </cell>
          <cell r="G63">
            <v>7.3330000000000002</v>
          </cell>
        </row>
        <row r="64">
          <cell r="A64">
            <v>1.62</v>
          </cell>
          <cell r="B64" t="str">
            <v>HDPE female equal tee, 32mm, PN10</v>
          </cell>
          <cell r="C64" t="str">
            <v>pc</v>
          </cell>
          <cell r="D64">
            <v>17300</v>
          </cell>
          <cell r="E64">
            <v>4.04</v>
          </cell>
          <cell r="F64">
            <v>0.04</v>
          </cell>
          <cell r="G64">
            <v>4</v>
          </cell>
        </row>
        <row r="65">
          <cell r="A65">
            <v>1.63</v>
          </cell>
          <cell r="B65" t="str">
            <v>HDPE female equal tee, 25mm, PN10</v>
          </cell>
          <cell r="C65" t="str">
            <v>pc</v>
          </cell>
          <cell r="D65">
            <v>12000</v>
          </cell>
          <cell r="E65">
            <v>3.03</v>
          </cell>
          <cell r="F65">
            <v>0.03</v>
          </cell>
          <cell r="G65">
            <v>3</v>
          </cell>
        </row>
        <row r="66">
          <cell r="A66">
            <v>1.64</v>
          </cell>
          <cell r="B66" t="str">
            <v>HDPE female equal tee, 20mm, PN10</v>
          </cell>
          <cell r="C66" t="str">
            <v>pc</v>
          </cell>
          <cell r="D66">
            <v>9300</v>
          </cell>
          <cell r="E66">
            <v>2.3563300000000003</v>
          </cell>
          <cell r="F66">
            <v>2.3330000000000004E-2</v>
          </cell>
          <cell r="G66">
            <v>2.3330000000000002</v>
          </cell>
        </row>
        <row r="67">
          <cell r="A67">
            <v>1.65</v>
          </cell>
          <cell r="B67" t="str">
            <v>HDPE male adapter, 110mm, PN10</v>
          </cell>
          <cell r="C67" t="str">
            <v>pc</v>
          </cell>
          <cell r="D67">
            <v>116700</v>
          </cell>
          <cell r="E67">
            <v>30.3</v>
          </cell>
          <cell r="F67">
            <v>0.3</v>
          </cell>
          <cell r="G67">
            <v>30</v>
          </cell>
        </row>
        <row r="68">
          <cell r="A68">
            <v>1.66</v>
          </cell>
          <cell r="B68" t="str">
            <v>HDPE  male adapter, 90mm, PN10</v>
          </cell>
          <cell r="C68" t="str">
            <v>pc</v>
          </cell>
          <cell r="D68">
            <v>80000</v>
          </cell>
          <cell r="E68">
            <v>16.833670000000001</v>
          </cell>
          <cell r="F68">
            <v>0.16667000000000001</v>
          </cell>
          <cell r="G68">
            <v>16.667000000000002</v>
          </cell>
        </row>
        <row r="69">
          <cell r="A69">
            <v>1.67</v>
          </cell>
          <cell r="B69" t="str">
            <v>HDPE male adapter, 75mm, PN10</v>
          </cell>
          <cell r="C69" t="str">
            <v>pc</v>
          </cell>
          <cell r="D69">
            <v>41300</v>
          </cell>
          <cell r="E69">
            <v>12.793670000000001</v>
          </cell>
          <cell r="F69">
            <v>0.12667</v>
          </cell>
          <cell r="G69">
            <v>12.667</v>
          </cell>
        </row>
        <row r="70">
          <cell r="A70">
            <v>1.68</v>
          </cell>
          <cell r="B70" t="str">
            <v>HDPE male adapter, 63mm, PN10</v>
          </cell>
          <cell r="C70" t="str">
            <v>pc</v>
          </cell>
          <cell r="D70">
            <v>29300</v>
          </cell>
          <cell r="E70">
            <v>6.06</v>
          </cell>
          <cell r="F70">
            <v>0.06</v>
          </cell>
          <cell r="G70">
            <v>6</v>
          </cell>
        </row>
        <row r="71">
          <cell r="A71">
            <v>1.69</v>
          </cell>
          <cell r="B71" t="str">
            <v>HDPE male adapter, 50mm, PN10</v>
          </cell>
          <cell r="C71" t="str">
            <v>pc</v>
          </cell>
          <cell r="D71">
            <v>20000</v>
          </cell>
          <cell r="E71">
            <v>4.7133669999999999</v>
          </cell>
          <cell r="F71">
            <v>4.6667E-2</v>
          </cell>
          <cell r="G71">
            <v>4.6666999999999996</v>
          </cell>
        </row>
        <row r="72">
          <cell r="A72">
            <v>1.7</v>
          </cell>
          <cell r="B72" t="str">
            <v>HDPE male adapter, 40mm, PN10</v>
          </cell>
          <cell r="C72" t="str">
            <v>pc</v>
          </cell>
          <cell r="D72">
            <v>17300</v>
          </cell>
          <cell r="E72">
            <v>3.7033670000000001</v>
          </cell>
          <cell r="F72">
            <v>3.6666999999999998E-2</v>
          </cell>
          <cell r="G72">
            <v>3.6667000000000001</v>
          </cell>
        </row>
        <row r="73">
          <cell r="A73">
            <v>1.71</v>
          </cell>
          <cell r="B73" t="str">
            <v>HDPE male adapter, 32mm, PN10</v>
          </cell>
          <cell r="C73" t="str">
            <v>pc</v>
          </cell>
          <cell r="D73">
            <v>9300</v>
          </cell>
          <cell r="E73">
            <v>2.02</v>
          </cell>
          <cell r="F73">
            <v>0.02</v>
          </cell>
          <cell r="G73">
            <v>2</v>
          </cell>
        </row>
        <row r="74">
          <cell r="A74">
            <v>1.72</v>
          </cell>
          <cell r="B74" t="str">
            <v>HDPE male adapter, 25mm, PN10</v>
          </cell>
          <cell r="C74" t="str">
            <v>pc</v>
          </cell>
          <cell r="D74">
            <v>6700</v>
          </cell>
          <cell r="E74">
            <v>1.68367</v>
          </cell>
          <cell r="F74">
            <v>1.6670000000000001E-2</v>
          </cell>
          <cell r="G74">
            <v>1.667</v>
          </cell>
        </row>
        <row r="75">
          <cell r="A75">
            <v>1.73</v>
          </cell>
          <cell r="B75" t="str">
            <v>HDPE male adapter, 20mm, PN10</v>
          </cell>
          <cell r="C75" t="str">
            <v>pc</v>
          </cell>
          <cell r="D75">
            <v>5300</v>
          </cell>
          <cell r="E75">
            <v>1.34633</v>
          </cell>
          <cell r="F75">
            <v>1.333E-2</v>
          </cell>
          <cell r="G75">
            <v>1.333</v>
          </cell>
        </row>
        <row r="76">
          <cell r="A76">
            <v>1.74</v>
          </cell>
          <cell r="B76" t="str">
            <v>HDPE female adapter, 110mm, PN10</v>
          </cell>
          <cell r="C76" t="str">
            <v>pc</v>
          </cell>
          <cell r="D76">
            <v>153300</v>
          </cell>
          <cell r="E76">
            <v>39.053670000000004</v>
          </cell>
          <cell r="F76">
            <v>0.38667000000000001</v>
          </cell>
          <cell r="G76">
            <v>38.667000000000002</v>
          </cell>
        </row>
        <row r="77">
          <cell r="A77">
            <v>1.75</v>
          </cell>
          <cell r="B77" t="str">
            <v>HDPE  female adapter, 90mm, PN10</v>
          </cell>
          <cell r="C77" t="str">
            <v>pc</v>
          </cell>
          <cell r="D77">
            <v>93300</v>
          </cell>
          <cell r="E77">
            <v>19.526329999999998</v>
          </cell>
          <cell r="F77">
            <v>0.19333</v>
          </cell>
          <cell r="G77">
            <v>19.332999999999998</v>
          </cell>
        </row>
        <row r="78">
          <cell r="A78">
            <v>1.76</v>
          </cell>
          <cell r="B78" t="str">
            <v>HDPE female adapter, 75mm, PN10</v>
          </cell>
          <cell r="C78" t="str">
            <v>pc</v>
          </cell>
          <cell r="D78">
            <v>50700</v>
          </cell>
          <cell r="E78">
            <v>14.81367</v>
          </cell>
          <cell r="F78">
            <v>0.14666999999999999</v>
          </cell>
          <cell r="G78">
            <v>14.667</v>
          </cell>
        </row>
        <row r="79">
          <cell r="A79">
            <v>1.77</v>
          </cell>
          <cell r="B79" t="str">
            <v>HDPE female adapter, 63mm, PN10</v>
          </cell>
          <cell r="C79" t="str">
            <v>pc</v>
          </cell>
          <cell r="D79">
            <v>29300</v>
          </cell>
          <cell r="E79">
            <v>8.08</v>
          </cell>
          <cell r="F79">
            <v>0.08</v>
          </cell>
          <cell r="G79">
            <v>8</v>
          </cell>
        </row>
        <row r="80">
          <cell r="A80">
            <v>1.78</v>
          </cell>
          <cell r="B80" t="str">
            <v>HDPE female adapter, 50mm, PN10</v>
          </cell>
          <cell r="C80" t="str">
            <v>pc</v>
          </cell>
          <cell r="D80">
            <v>20000</v>
          </cell>
          <cell r="E80">
            <v>5.3863300000000001</v>
          </cell>
          <cell r="F80">
            <v>5.3330000000000002E-2</v>
          </cell>
          <cell r="G80">
            <v>5.3330000000000002</v>
          </cell>
        </row>
        <row r="81">
          <cell r="A81">
            <v>1.79</v>
          </cell>
          <cell r="B81" t="str">
            <v>HDPE female adapter, 40mm, PN10</v>
          </cell>
          <cell r="C81" t="str">
            <v>pc</v>
          </cell>
          <cell r="D81">
            <v>17300</v>
          </cell>
          <cell r="E81">
            <v>4.3763300000000003</v>
          </cell>
          <cell r="F81">
            <v>4.333E-2</v>
          </cell>
          <cell r="G81">
            <v>4.3330000000000002</v>
          </cell>
        </row>
        <row r="82">
          <cell r="A82">
            <v>1.8</v>
          </cell>
          <cell r="B82" t="str">
            <v>HDPE female adapter, 32mm, PN10</v>
          </cell>
          <cell r="C82" t="str">
            <v>pc</v>
          </cell>
          <cell r="D82">
            <v>9300</v>
          </cell>
          <cell r="E82">
            <v>2.3563300000000003</v>
          </cell>
          <cell r="F82">
            <v>2.3330000000000004E-2</v>
          </cell>
          <cell r="G82">
            <v>2.3330000000000002</v>
          </cell>
        </row>
        <row r="83">
          <cell r="A83">
            <v>1.81</v>
          </cell>
          <cell r="B83" t="str">
            <v>HDPE female adapter, 25mm, PN10</v>
          </cell>
          <cell r="C83" t="str">
            <v>pc</v>
          </cell>
          <cell r="D83">
            <v>6700</v>
          </cell>
          <cell r="E83">
            <v>2.02</v>
          </cell>
          <cell r="F83">
            <v>0.02</v>
          </cell>
          <cell r="G83">
            <v>2</v>
          </cell>
        </row>
        <row r="84">
          <cell r="A84">
            <v>1.82</v>
          </cell>
          <cell r="B84" t="str">
            <v>HDPE female adapter, 20mm, PN10</v>
          </cell>
          <cell r="C84" t="str">
            <v>pc</v>
          </cell>
          <cell r="D84">
            <v>5300</v>
          </cell>
          <cell r="E84">
            <v>1.68367</v>
          </cell>
          <cell r="F84">
            <v>1.6670000000000001E-2</v>
          </cell>
          <cell r="G84">
            <v>1.667</v>
          </cell>
        </row>
        <row r="85">
          <cell r="A85">
            <v>1.83</v>
          </cell>
          <cell r="B85" t="str">
            <v>HDPE strainer, 90mm</v>
          </cell>
          <cell r="C85" t="str">
            <v>pc</v>
          </cell>
          <cell r="D85">
            <v>76760</v>
          </cell>
          <cell r="E85">
            <v>40.4</v>
          </cell>
          <cell r="F85">
            <v>0.4</v>
          </cell>
          <cell r="G85">
            <v>40</v>
          </cell>
        </row>
        <row r="86">
          <cell r="A86">
            <v>1.84</v>
          </cell>
          <cell r="B86" t="str">
            <v>HDPE strainer, 90mm</v>
          </cell>
          <cell r="C86" t="str">
            <v>pc</v>
          </cell>
          <cell r="D86">
            <v>44776.026999999995</v>
          </cell>
          <cell r="E86">
            <v>23.566329999999997</v>
          </cell>
          <cell r="F86">
            <v>0.23332999999999998</v>
          </cell>
          <cell r="G86">
            <v>23.332999999999998</v>
          </cell>
        </row>
        <row r="87">
          <cell r="A87">
            <v>1.85</v>
          </cell>
          <cell r="B87" t="str">
            <v>HDPE strainer, 90mm</v>
          </cell>
          <cell r="C87" t="str">
            <v>pc</v>
          </cell>
          <cell r="D87">
            <v>31983.973000000002</v>
          </cell>
          <cell r="E87">
            <v>16.833670000000001</v>
          </cell>
          <cell r="F87">
            <v>0.16667000000000001</v>
          </cell>
          <cell r="G87">
            <v>16.667000000000002</v>
          </cell>
        </row>
        <row r="88">
          <cell r="A88">
            <v>1.86</v>
          </cell>
          <cell r="B88" t="str">
            <v>HDPE clamp saddle, 90 x 1, PN10</v>
          </cell>
          <cell r="C88" t="str">
            <v>pc</v>
          </cell>
          <cell r="D88">
            <v>30700</v>
          </cell>
          <cell r="E88">
            <v>12.12</v>
          </cell>
          <cell r="F88">
            <v>0.12</v>
          </cell>
          <cell r="G88">
            <v>12</v>
          </cell>
        </row>
        <row r="89">
          <cell r="A89">
            <v>1.87</v>
          </cell>
          <cell r="B89" t="str">
            <v>HDPE clamp saddle, 90 x 3/4 PN10</v>
          </cell>
          <cell r="C89" t="str">
            <v>pc</v>
          </cell>
          <cell r="D89">
            <v>30700</v>
          </cell>
          <cell r="E89">
            <v>12.12</v>
          </cell>
          <cell r="F89">
            <v>0.12</v>
          </cell>
          <cell r="G89">
            <v>12</v>
          </cell>
        </row>
        <row r="90">
          <cell r="A90">
            <v>1.88</v>
          </cell>
          <cell r="B90" t="str">
            <v>HDPE clamp saddle, 90 x 1/2, PN10</v>
          </cell>
          <cell r="C90" t="str">
            <v>pc</v>
          </cell>
          <cell r="D90">
            <v>30700</v>
          </cell>
          <cell r="E90">
            <v>12.12</v>
          </cell>
          <cell r="F90">
            <v>0.12</v>
          </cell>
          <cell r="G90">
            <v>12</v>
          </cell>
        </row>
        <row r="91">
          <cell r="A91">
            <v>1.89</v>
          </cell>
          <cell r="B91" t="str">
            <v>HDPE clamp saddle, 75 x 1, PN10</v>
          </cell>
          <cell r="C91" t="str">
            <v>pc</v>
          </cell>
          <cell r="D91">
            <v>24000</v>
          </cell>
          <cell r="E91">
            <v>10.773669999999999</v>
          </cell>
          <cell r="F91">
            <v>0.10667</v>
          </cell>
          <cell r="G91">
            <v>10.667</v>
          </cell>
        </row>
        <row r="92">
          <cell r="A92">
            <v>1.9</v>
          </cell>
          <cell r="B92" t="str">
            <v>HDPE clamp saddle, 75 x 3/4, PN10</v>
          </cell>
          <cell r="C92" t="str">
            <v>pc</v>
          </cell>
          <cell r="D92">
            <v>24000</v>
          </cell>
          <cell r="E92">
            <v>10.773669999999999</v>
          </cell>
          <cell r="F92">
            <v>0.10667</v>
          </cell>
          <cell r="G92">
            <v>10.667</v>
          </cell>
        </row>
        <row r="93">
          <cell r="A93">
            <v>1.91</v>
          </cell>
          <cell r="B93" t="str">
            <v>HDPE clamp saddle, 75 x 1/2, PN10</v>
          </cell>
          <cell r="C93" t="str">
            <v>pc</v>
          </cell>
          <cell r="D93">
            <v>24000</v>
          </cell>
          <cell r="E93">
            <v>10.773669999999999</v>
          </cell>
          <cell r="F93">
            <v>0.10667</v>
          </cell>
          <cell r="G93">
            <v>10.667</v>
          </cell>
        </row>
        <row r="94">
          <cell r="A94">
            <v>1.92</v>
          </cell>
          <cell r="B94" t="str">
            <v>HDPE clamp saddle, 63 x 1 1/2, PN10</v>
          </cell>
          <cell r="C94" t="str">
            <v>pc</v>
          </cell>
          <cell r="D94">
            <v>20700</v>
          </cell>
          <cell r="E94">
            <v>6.7333669999999994</v>
          </cell>
          <cell r="F94">
            <v>6.6667000000000004E-2</v>
          </cell>
          <cell r="G94">
            <v>6.6666999999999996</v>
          </cell>
        </row>
        <row r="95">
          <cell r="A95">
            <v>1.93</v>
          </cell>
          <cell r="B95" t="str">
            <v>HDPE clamp saddle, 63 x 1, PN10</v>
          </cell>
          <cell r="C95" t="str">
            <v>pc</v>
          </cell>
          <cell r="D95">
            <v>20700</v>
          </cell>
          <cell r="E95">
            <v>6.7333669999999994</v>
          </cell>
          <cell r="F95">
            <v>6.6667000000000004E-2</v>
          </cell>
          <cell r="G95">
            <v>6.6666999999999996</v>
          </cell>
        </row>
        <row r="96">
          <cell r="A96">
            <v>1.94</v>
          </cell>
          <cell r="B96" t="str">
            <v>HDPE clamp saddle, 63 x 3/4, PN10</v>
          </cell>
          <cell r="C96" t="str">
            <v>pc</v>
          </cell>
          <cell r="D96">
            <v>20700</v>
          </cell>
          <cell r="E96">
            <v>6.7333669999999994</v>
          </cell>
          <cell r="F96">
            <v>6.6667000000000004E-2</v>
          </cell>
          <cell r="G96">
            <v>6.6666999999999996</v>
          </cell>
        </row>
        <row r="97">
          <cell r="A97">
            <v>1.95</v>
          </cell>
          <cell r="B97" t="str">
            <v>HDPE clamp saddle, 63 x 1/2, PN10</v>
          </cell>
          <cell r="C97" t="str">
            <v>pc</v>
          </cell>
          <cell r="D97">
            <v>20700</v>
          </cell>
          <cell r="E97">
            <v>6.7333669999999994</v>
          </cell>
          <cell r="F97">
            <v>6.6667000000000004E-2</v>
          </cell>
          <cell r="G97">
            <v>6.6666999999999996</v>
          </cell>
        </row>
        <row r="98">
          <cell r="A98">
            <v>1.96</v>
          </cell>
          <cell r="B98" t="str">
            <v>HDPE clamp saddle, 50 x 1, PN10</v>
          </cell>
          <cell r="C98" t="str">
            <v>pc</v>
          </cell>
          <cell r="D98">
            <v>14700</v>
          </cell>
          <cell r="E98">
            <v>4.7136699999999996</v>
          </cell>
          <cell r="F98">
            <v>4.6669999999999996E-2</v>
          </cell>
          <cell r="G98">
            <v>4.6669999999999998</v>
          </cell>
        </row>
        <row r="99">
          <cell r="A99">
            <v>1.97</v>
          </cell>
          <cell r="B99" t="str">
            <v>HDPE clamp saddle, 50 x 3/4, PN10</v>
          </cell>
          <cell r="C99" t="str">
            <v>pc</v>
          </cell>
          <cell r="D99">
            <v>14700</v>
          </cell>
          <cell r="E99">
            <v>4.7136699999999996</v>
          </cell>
          <cell r="F99">
            <v>4.6669999999999996E-2</v>
          </cell>
          <cell r="G99">
            <v>4.6669999999999998</v>
          </cell>
        </row>
        <row r="100">
          <cell r="A100">
            <v>1.98</v>
          </cell>
          <cell r="B100" t="str">
            <v>HDPE clamp saddle, 50 x 1/2, PN10</v>
          </cell>
          <cell r="C100" t="str">
            <v>pc</v>
          </cell>
          <cell r="D100">
            <v>14700</v>
          </cell>
          <cell r="E100">
            <v>4.7136699999999996</v>
          </cell>
          <cell r="F100">
            <v>4.6669999999999996E-2</v>
          </cell>
          <cell r="G100">
            <v>4.6669999999999998</v>
          </cell>
        </row>
        <row r="101">
          <cell r="A101">
            <v>1.99</v>
          </cell>
          <cell r="B101" t="str">
            <v>HDPE clamp saddle, 40 x 1, PN10</v>
          </cell>
          <cell r="C101" t="str">
            <v>pc</v>
          </cell>
          <cell r="D101">
            <v>9300</v>
          </cell>
          <cell r="E101">
            <v>3.7033670000000001</v>
          </cell>
          <cell r="F101">
            <v>3.6666999999999998E-2</v>
          </cell>
          <cell r="G101">
            <v>3.6667000000000001</v>
          </cell>
        </row>
        <row r="102">
          <cell r="A102">
            <v>2</v>
          </cell>
          <cell r="B102" t="str">
            <v>HDPE clamp saddle, 40 x 3/4, PN10</v>
          </cell>
          <cell r="C102" t="str">
            <v>pc</v>
          </cell>
          <cell r="D102">
            <v>9300</v>
          </cell>
          <cell r="E102">
            <v>3.7033670000000001</v>
          </cell>
          <cell r="F102">
            <v>3.6666999999999998E-2</v>
          </cell>
          <cell r="G102">
            <v>3.6667000000000001</v>
          </cell>
        </row>
        <row r="103">
          <cell r="A103">
            <v>2.0099999999999998</v>
          </cell>
          <cell r="B103" t="str">
            <v>HDPE clamp saddle, 40 x 1/2, PN10</v>
          </cell>
          <cell r="C103" t="str">
            <v>pc</v>
          </cell>
          <cell r="D103">
            <v>9300</v>
          </cell>
          <cell r="E103">
            <v>3.7033670000000001</v>
          </cell>
          <cell r="F103">
            <v>3.6666999999999998E-2</v>
          </cell>
          <cell r="G103">
            <v>3.6667000000000001</v>
          </cell>
        </row>
        <row r="104">
          <cell r="A104">
            <v>3.02</v>
          </cell>
          <cell r="B104" t="str">
            <v>GI pipe, 4", class B</v>
          </cell>
          <cell r="C104" t="str">
            <v>rm</v>
          </cell>
          <cell r="D104">
            <v>31417</v>
          </cell>
          <cell r="E104">
            <v>21.666709999999998</v>
          </cell>
          <cell r="F104">
            <v>5.0000099999999996</v>
          </cell>
          <cell r="G104">
            <v>16.666699999999999</v>
          </cell>
        </row>
        <row r="105">
          <cell r="A105">
            <v>3.03</v>
          </cell>
          <cell r="B105" t="str">
            <v>GI pipe, 3", class B</v>
          </cell>
          <cell r="C105" t="str">
            <v>rm</v>
          </cell>
          <cell r="D105">
            <v>22000</v>
          </cell>
          <cell r="E105">
            <v>13.722799999999999</v>
          </cell>
          <cell r="F105">
            <v>3.1667999999999998</v>
          </cell>
          <cell r="G105">
            <v>10.555999999999999</v>
          </cell>
        </row>
        <row r="106">
          <cell r="A106">
            <v>3.04</v>
          </cell>
          <cell r="B106" t="str">
            <v>GI pipe, 2 1/2", class B</v>
          </cell>
          <cell r="C106" t="str">
            <v>rm</v>
          </cell>
          <cell r="D106">
            <v>18000</v>
          </cell>
          <cell r="E106">
            <v>10.8329</v>
          </cell>
          <cell r="F106">
            <v>2.4998999999999998</v>
          </cell>
          <cell r="G106">
            <v>8.3330000000000002</v>
          </cell>
        </row>
        <row r="107">
          <cell r="A107">
            <v>3.05</v>
          </cell>
          <cell r="B107" t="str">
            <v>GI pipe, 2", class B</v>
          </cell>
          <cell r="C107" t="str">
            <v>rm</v>
          </cell>
          <cell r="D107">
            <v>13000</v>
          </cell>
          <cell r="E107">
            <v>9.1</v>
          </cell>
          <cell r="F107">
            <v>2.1</v>
          </cell>
          <cell r="G107">
            <v>7</v>
          </cell>
        </row>
        <row r="108">
          <cell r="A108">
            <v>3.06</v>
          </cell>
          <cell r="B108" t="str">
            <v>GI pipe, 1 1/2", class B</v>
          </cell>
          <cell r="C108" t="str">
            <v>rm</v>
          </cell>
          <cell r="D108">
            <v>10583</v>
          </cell>
          <cell r="E108">
            <v>5.7771999999999997</v>
          </cell>
          <cell r="F108">
            <v>1.3331999999999999</v>
          </cell>
          <cell r="G108">
            <v>4.444</v>
          </cell>
        </row>
        <row r="109">
          <cell r="A109">
            <v>3.07</v>
          </cell>
          <cell r="B109" t="str">
            <v>GI pipe, 1 1/4", class B</v>
          </cell>
          <cell r="C109" t="str">
            <v>rm</v>
          </cell>
          <cell r="D109">
            <v>9280</v>
          </cell>
          <cell r="E109">
            <v>5.0556999999999999</v>
          </cell>
          <cell r="F109">
            <v>1.1666999999999998</v>
          </cell>
          <cell r="G109">
            <v>3.8889999999999998</v>
          </cell>
        </row>
        <row r="110">
          <cell r="A110">
            <v>3.08</v>
          </cell>
          <cell r="B110" t="str">
            <v>GI pipe, 1", class B</v>
          </cell>
          <cell r="C110" t="str">
            <v>rm</v>
          </cell>
          <cell r="D110">
            <v>7417</v>
          </cell>
          <cell r="E110">
            <v>3.9</v>
          </cell>
          <cell r="F110">
            <v>0.89999999999999991</v>
          </cell>
          <cell r="G110">
            <v>3</v>
          </cell>
        </row>
        <row r="111">
          <cell r="A111">
            <v>3.09</v>
          </cell>
          <cell r="B111" t="str">
            <v>GI pipe, 3/4", class B</v>
          </cell>
          <cell r="C111" t="str">
            <v>rm</v>
          </cell>
          <cell r="D111">
            <v>6833</v>
          </cell>
          <cell r="E111">
            <v>2.5285000000000002</v>
          </cell>
          <cell r="F111">
            <v>0.58350000000000002</v>
          </cell>
          <cell r="G111">
            <v>1.9450000000000001</v>
          </cell>
        </row>
        <row r="112">
          <cell r="A112">
            <v>3.1</v>
          </cell>
          <cell r="B112" t="str">
            <v>GI pipe, 1/2", class B</v>
          </cell>
          <cell r="C112" t="str">
            <v>rm</v>
          </cell>
          <cell r="D112">
            <v>4750</v>
          </cell>
          <cell r="E112">
            <v>1.95</v>
          </cell>
          <cell r="F112">
            <v>0.44999999999999996</v>
          </cell>
          <cell r="G112">
            <v>1.5</v>
          </cell>
        </row>
        <row r="113">
          <cell r="A113">
            <v>3.11</v>
          </cell>
          <cell r="B113" t="str">
            <v>GI elbow, 4", class B</v>
          </cell>
          <cell r="C113" t="str">
            <v>pc</v>
          </cell>
          <cell r="D113">
            <v>14985.49</v>
          </cell>
          <cell r="E113">
            <v>7.8871000000000002</v>
          </cell>
          <cell r="F113">
            <v>1.8201000000000001</v>
          </cell>
          <cell r="G113">
            <v>6.0670000000000002</v>
          </cell>
        </row>
        <row r="114">
          <cell r="A114">
            <v>3.12</v>
          </cell>
          <cell r="B114" t="str">
            <v>GI elbow, 3", class B</v>
          </cell>
          <cell r="C114" t="str">
            <v>pc</v>
          </cell>
          <cell r="D114">
            <v>8232.51</v>
          </cell>
          <cell r="E114">
            <v>4.3329000000000004</v>
          </cell>
          <cell r="F114">
            <v>0.99990000000000001</v>
          </cell>
          <cell r="G114">
            <v>3.3330000000000002</v>
          </cell>
        </row>
        <row r="115">
          <cell r="A115">
            <v>3.13</v>
          </cell>
          <cell r="B115" t="str">
            <v>GI elbow, 2 1/2", class B</v>
          </cell>
          <cell r="C115" t="str">
            <v>pc</v>
          </cell>
          <cell r="D115">
            <v>5434.0000000000009</v>
          </cell>
          <cell r="E115">
            <v>2.8600000000000003</v>
          </cell>
          <cell r="F115">
            <v>0.66</v>
          </cell>
          <cell r="G115">
            <v>2.2000000000000002</v>
          </cell>
        </row>
        <row r="116">
          <cell r="A116">
            <v>3.14</v>
          </cell>
          <cell r="B116" t="str">
            <v>GI elbow, 2", class B</v>
          </cell>
          <cell r="C116" t="str">
            <v>pc</v>
          </cell>
          <cell r="D116">
            <v>2551.5099999999998</v>
          </cell>
          <cell r="E116">
            <v>1.3428999999999998</v>
          </cell>
          <cell r="F116">
            <v>0.30989999999999995</v>
          </cell>
          <cell r="G116">
            <v>1.0329999999999999</v>
          </cell>
        </row>
        <row r="117">
          <cell r="A117">
            <v>3.15</v>
          </cell>
          <cell r="B117" t="str">
            <v>GI elbow, 1 1/2", class B</v>
          </cell>
          <cell r="C117" t="str">
            <v>pc</v>
          </cell>
          <cell r="D117">
            <v>1647.49</v>
          </cell>
          <cell r="E117">
            <v>0.86709999999999998</v>
          </cell>
          <cell r="F117">
            <v>0.2001</v>
          </cell>
          <cell r="G117">
            <v>0.66700000000000004</v>
          </cell>
        </row>
        <row r="118">
          <cell r="A118">
            <v>3.16</v>
          </cell>
          <cell r="B118" t="str">
            <v>GI elbow, 1 1/4", class B</v>
          </cell>
          <cell r="C118" t="str">
            <v>pc</v>
          </cell>
          <cell r="D118">
            <v>1235</v>
          </cell>
          <cell r="E118">
            <v>0.65</v>
          </cell>
          <cell r="F118">
            <v>0.15</v>
          </cell>
          <cell r="G118">
            <v>0.5</v>
          </cell>
        </row>
        <row r="119">
          <cell r="A119">
            <v>3.17</v>
          </cell>
          <cell r="B119" t="str">
            <v>GI elbow, 1", class B</v>
          </cell>
          <cell r="C119" t="str">
            <v>pc</v>
          </cell>
          <cell r="D119">
            <v>822.51</v>
          </cell>
          <cell r="E119">
            <v>0.43290000000000001</v>
          </cell>
          <cell r="F119">
            <v>9.9900000000000003E-2</v>
          </cell>
          <cell r="G119">
            <v>0.33300000000000002</v>
          </cell>
        </row>
        <row r="120">
          <cell r="A120">
            <v>3.18</v>
          </cell>
          <cell r="B120" t="str">
            <v>GI elbow, 3/4", class B</v>
          </cell>
          <cell r="C120" t="str">
            <v>pc</v>
          </cell>
          <cell r="D120">
            <v>575.51</v>
          </cell>
          <cell r="E120">
            <v>0.3029</v>
          </cell>
          <cell r="F120">
            <v>6.9900000000000004E-2</v>
          </cell>
          <cell r="G120">
            <v>0.23300000000000001</v>
          </cell>
        </row>
        <row r="121">
          <cell r="A121">
            <v>3.19</v>
          </cell>
          <cell r="B121" t="str">
            <v>GI elbow, 1/2", class B</v>
          </cell>
          <cell r="C121" t="str">
            <v>pc</v>
          </cell>
          <cell r="D121">
            <v>412.49</v>
          </cell>
          <cell r="E121">
            <v>0.21710000000000002</v>
          </cell>
          <cell r="F121">
            <v>5.0099999999999999E-2</v>
          </cell>
          <cell r="G121">
            <v>0.16700000000000001</v>
          </cell>
        </row>
        <row r="122">
          <cell r="A122">
            <v>3.2</v>
          </cell>
          <cell r="B122" t="str">
            <v>GI end cap, 4", class B</v>
          </cell>
          <cell r="C122" t="str">
            <v>pc</v>
          </cell>
          <cell r="D122">
            <v>17290</v>
          </cell>
          <cell r="E122">
            <v>9.1</v>
          </cell>
          <cell r="F122">
            <v>2.1</v>
          </cell>
          <cell r="G122">
            <v>7</v>
          </cell>
        </row>
        <row r="123">
          <cell r="A123">
            <v>3.21</v>
          </cell>
          <cell r="B123" t="str">
            <v>GI end cap, 3", class B</v>
          </cell>
          <cell r="C123" t="str">
            <v>pc</v>
          </cell>
          <cell r="D123">
            <v>10702.51</v>
          </cell>
          <cell r="E123">
            <v>5.6329000000000002</v>
          </cell>
          <cell r="F123">
            <v>1.2999000000000001</v>
          </cell>
          <cell r="G123">
            <v>4.3330000000000002</v>
          </cell>
        </row>
        <row r="124">
          <cell r="A124">
            <v>3.22</v>
          </cell>
          <cell r="B124" t="str">
            <v>GI end cap, 2 1/2", class B</v>
          </cell>
          <cell r="C124" t="str">
            <v>pc</v>
          </cell>
          <cell r="D124">
            <v>9057.489999999998</v>
          </cell>
          <cell r="E124">
            <v>4.7670999999999992</v>
          </cell>
          <cell r="F124">
            <v>1.1000999999999999</v>
          </cell>
          <cell r="G124">
            <v>3.6669999999999998</v>
          </cell>
        </row>
        <row r="125">
          <cell r="A125">
            <v>3.23</v>
          </cell>
          <cell r="B125" t="str">
            <v>GI end cap, 2", class B</v>
          </cell>
          <cell r="C125" t="str">
            <v>pc</v>
          </cell>
          <cell r="D125">
            <v>9630</v>
          </cell>
          <cell r="E125">
            <v>3.4670999999999998</v>
          </cell>
          <cell r="F125">
            <v>0.80009999999999992</v>
          </cell>
          <cell r="G125">
            <v>2.6669999999999998</v>
          </cell>
        </row>
        <row r="126">
          <cell r="A126">
            <v>3.24</v>
          </cell>
          <cell r="B126" t="str">
            <v>GI end cap, 1 1/2", class B</v>
          </cell>
          <cell r="C126" t="str">
            <v>pc</v>
          </cell>
          <cell r="D126">
            <v>8370</v>
          </cell>
          <cell r="E126">
            <v>2.1671</v>
          </cell>
          <cell r="F126">
            <v>0.50009999999999999</v>
          </cell>
          <cell r="G126">
            <v>1.667</v>
          </cell>
        </row>
        <row r="127">
          <cell r="A127">
            <v>3.25</v>
          </cell>
          <cell r="B127" t="str">
            <v>GI end cap, 1 1/4", class B</v>
          </cell>
          <cell r="C127" t="str">
            <v>pc</v>
          </cell>
          <cell r="D127">
            <v>7200</v>
          </cell>
          <cell r="E127">
            <v>1.3</v>
          </cell>
          <cell r="F127">
            <v>0.3</v>
          </cell>
          <cell r="G127">
            <v>1</v>
          </cell>
        </row>
        <row r="128">
          <cell r="A128">
            <v>3.26</v>
          </cell>
          <cell r="B128" t="str">
            <v>GI end cap, 1", class B</v>
          </cell>
          <cell r="C128" t="str">
            <v>pc</v>
          </cell>
          <cell r="D128">
            <v>6030</v>
          </cell>
          <cell r="E128">
            <v>0.86709999999999998</v>
          </cell>
          <cell r="F128">
            <v>0.2001</v>
          </cell>
          <cell r="G128">
            <v>0.66700000000000004</v>
          </cell>
        </row>
        <row r="129">
          <cell r="A129">
            <v>3.27</v>
          </cell>
          <cell r="B129" t="str">
            <v>GI end cap, 3/4", class B</v>
          </cell>
          <cell r="C129" t="str">
            <v>pc</v>
          </cell>
          <cell r="D129">
            <v>4770</v>
          </cell>
          <cell r="E129">
            <v>0.69290000000000007</v>
          </cell>
          <cell r="F129">
            <v>0.15990000000000001</v>
          </cell>
          <cell r="G129">
            <v>0.53300000000000003</v>
          </cell>
        </row>
        <row r="130">
          <cell r="A130">
            <v>3.28</v>
          </cell>
          <cell r="B130" t="str">
            <v>GI end cap, 1/2", class B</v>
          </cell>
          <cell r="C130" t="str">
            <v>pc</v>
          </cell>
          <cell r="D130">
            <v>3600</v>
          </cell>
          <cell r="E130">
            <v>0.52</v>
          </cell>
          <cell r="F130">
            <v>0.12</v>
          </cell>
          <cell r="G130">
            <v>0.4</v>
          </cell>
        </row>
        <row r="131">
          <cell r="A131">
            <v>3.29</v>
          </cell>
          <cell r="B131" t="str">
            <v>GI nipple, 4", class B</v>
          </cell>
          <cell r="C131" t="str">
            <v>pc</v>
          </cell>
          <cell r="D131">
            <v>9754.2199999999993</v>
          </cell>
          <cell r="E131">
            <v>5.1337999999999999</v>
          </cell>
          <cell r="F131">
            <v>1.4668000000000001</v>
          </cell>
          <cell r="G131">
            <v>3.6669999999999998</v>
          </cell>
        </row>
        <row r="132">
          <cell r="A132">
            <v>3.3</v>
          </cell>
          <cell r="B132" t="str">
            <v>GI nipple, 3", class B</v>
          </cell>
          <cell r="C132" t="str">
            <v>pc</v>
          </cell>
          <cell r="D132">
            <v>5320</v>
          </cell>
          <cell r="E132">
            <v>2.8</v>
          </cell>
          <cell r="F132">
            <v>0.8</v>
          </cell>
          <cell r="G132">
            <v>2</v>
          </cell>
        </row>
        <row r="133">
          <cell r="A133">
            <v>3.31</v>
          </cell>
          <cell r="B133" t="str">
            <v>GI nipple, 2 1/2", class B</v>
          </cell>
          <cell r="C133" t="str">
            <v>pc</v>
          </cell>
          <cell r="D133">
            <v>3724</v>
          </cell>
          <cell r="E133">
            <v>1.96</v>
          </cell>
          <cell r="F133">
            <v>0.55999999999999994</v>
          </cell>
          <cell r="G133">
            <v>1.4</v>
          </cell>
        </row>
        <row r="134">
          <cell r="A134">
            <v>3.32</v>
          </cell>
          <cell r="B134" t="str">
            <v>GI nipple, 2", class B</v>
          </cell>
          <cell r="C134" t="str">
            <v>pc</v>
          </cell>
          <cell r="D134">
            <v>1949.78</v>
          </cell>
          <cell r="E134">
            <v>1.0262</v>
          </cell>
          <cell r="F134">
            <v>0.29320000000000002</v>
          </cell>
          <cell r="G134">
            <v>0.73299999999999998</v>
          </cell>
        </row>
        <row r="135">
          <cell r="A135">
            <v>3.33</v>
          </cell>
          <cell r="B135" t="str">
            <v>GI nipple, 1 1/2", class B</v>
          </cell>
          <cell r="C135" t="str">
            <v>pc</v>
          </cell>
          <cell r="D135">
            <v>1417.7800000000002</v>
          </cell>
          <cell r="E135">
            <v>0.74620000000000009</v>
          </cell>
          <cell r="F135">
            <v>0.21320000000000003</v>
          </cell>
          <cell r="G135">
            <v>0.53300000000000003</v>
          </cell>
        </row>
        <row r="136">
          <cell r="A136">
            <v>3.34</v>
          </cell>
          <cell r="B136" t="str">
            <v>GI nipple, 1 1/4", class B</v>
          </cell>
          <cell r="C136" t="str">
            <v>pc</v>
          </cell>
          <cell r="D136">
            <v>1064</v>
          </cell>
          <cell r="E136">
            <v>0.56000000000000005</v>
          </cell>
          <cell r="F136">
            <v>0.16000000000000003</v>
          </cell>
          <cell r="G136">
            <v>0.4</v>
          </cell>
        </row>
        <row r="137">
          <cell r="A137">
            <v>3.35</v>
          </cell>
          <cell r="B137" t="str">
            <v>GI nipple, 1", class B</v>
          </cell>
          <cell r="C137" t="str">
            <v>pc</v>
          </cell>
          <cell r="D137">
            <v>2430</v>
          </cell>
          <cell r="E137">
            <v>0.37380000000000002</v>
          </cell>
          <cell r="F137">
            <v>0.10680000000000001</v>
          </cell>
          <cell r="G137">
            <v>0.26700000000000002</v>
          </cell>
        </row>
        <row r="138">
          <cell r="A138">
            <v>3.36</v>
          </cell>
          <cell r="B138" t="str">
            <v>GI nipple, 3/4", class B</v>
          </cell>
          <cell r="C138" t="str">
            <v>pc</v>
          </cell>
          <cell r="D138">
            <v>1800</v>
          </cell>
          <cell r="E138">
            <v>0.28000000000000003</v>
          </cell>
          <cell r="F138">
            <v>8.0000000000000016E-2</v>
          </cell>
          <cell r="G138">
            <v>0.2</v>
          </cell>
        </row>
        <row r="139">
          <cell r="A139">
            <v>3.37</v>
          </cell>
          <cell r="B139" t="str">
            <v>GI nipple, 1/2", class B</v>
          </cell>
          <cell r="C139" t="str">
            <v>pc</v>
          </cell>
          <cell r="D139">
            <v>1170</v>
          </cell>
          <cell r="E139">
            <v>0.23380000000000001</v>
          </cell>
          <cell r="F139">
            <v>6.6800000000000012E-2</v>
          </cell>
          <cell r="G139">
            <v>0.16700000000000001</v>
          </cell>
        </row>
        <row r="140">
          <cell r="A140">
            <v>3.38</v>
          </cell>
          <cell r="B140" t="str">
            <v>GI reducer, 4" x 3", class B</v>
          </cell>
          <cell r="C140" t="str">
            <v>pc</v>
          </cell>
          <cell r="D140">
            <v>9754.2199999999993</v>
          </cell>
          <cell r="E140">
            <v>5.1337999999999999</v>
          </cell>
          <cell r="F140">
            <v>1.4668000000000001</v>
          </cell>
          <cell r="G140">
            <v>3.6669999999999998</v>
          </cell>
        </row>
        <row r="141">
          <cell r="A141">
            <v>3.39</v>
          </cell>
          <cell r="B141" t="str">
            <v>GI reducer, 3" x 2", class B</v>
          </cell>
          <cell r="C141" t="str">
            <v>pc</v>
          </cell>
          <cell r="D141">
            <v>5320</v>
          </cell>
          <cell r="E141">
            <v>2.8</v>
          </cell>
          <cell r="F141">
            <v>0.8</v>
          </cell>
          <cell r="G141">
            <v>2</v>
          </cell>
        </row>
        <row r="142">
          <cell r="A142">
            <v>3.4</v>
          </cell>
          <cell r="B142" t="str">
            <v>GI reducer, 2 1/2" x 1", class B</v>
          </cell>
          <cell r="C142" t="str">
            <v>pc</v>
          </cell>
          <cell r="D142">
            <v>3546.578</v>
          </cell>
          <cell r="E142">
            <v>1.8666199999999999</v>
          </cell>
          <cell r="F142">
            <v>0.53332000000000002</v>
          </cell>
          <cell r="G142">
            <v>1.3332999999999999</v>
          </cell>
        </row>
        <row r="143">
          <cell r="A143">
            <v>3.41</v>
          </cell>
          <cell r="B143" t="str">
            <v>GI reducer, 2" x 1 1/2", class B</v>
          </cell>
          <cell r="C143" t="str">
            <v>pc</v>
          </cell>
          <cell r="D143">
            <v>2128</v>
          </cell>
          <cell r="E143">
            <v>1.1200000000000001</v>
          </cell>
          <cell r="F143">
            <v>0.32000000000000006</v>
          </cell>
          <cell r="G143">
            <v>0.8</v>
          </cell>
        </row>
        <row r="144">
          <cell r="A144">
            <v>3.42</v>
          </cell>
          <cell r="B144" t="str">
            <v>GI reducer, 2" x 1", class B</v>
          </cell>
          <cell r="C144" t="str">
            <v>pc</v>
          </cell>
          <cell r="D144">
            <v>2128</v>
          </cell>
          <cell r="E144">
            <v>1.1200000000000001</v>
          </cell>
          <cell r="F144">
            <v>0.32000000000000006</v>
          </cell>
          <cell r="G144">
            <v>0.8</v>
          </cell>
        </row>
        <row r="145">
          <cell r="A145">
            <v>3.43</v>
          </cell>
          <cell r="B145" t="str">
            <v>GI reducer, 1 1/2" x 1 1/4", class B</v>
          </cell>
          <cell r="C145" t="str">
            <v>pc</v>
          </cell>
          <cell r="D145">
            <v>1774.2200000000003</v>
          </cell>
          <cell r="E145">
            <v>0.93380000000000007</v>
          </cell>
          <cell r="F145">
            <v>0.26680000000000004</v>
          </cell>
          <cell r="G145">
            <v>0.66700000000000004</v>
          </cell>
        </row>
        <row r="146">
          <cell r="A146">
            <v>3.4350000000000001</v>
          </cell>
          <cell r="B146" t="str">
            <v>GI reducer, 1 1/2" x 1", class B</v>
          </cell>
          <cell r="C146" t="str">
            <v>pc</v>
          </cell>
          <cell r="D146">
            <v>1774.2200000000003</v>
          </cell>
          <cell r="E146">
            <v>0.93380000000000007</v>
          </cell>
          <cell r="F146">
            <v>0.26680000000000004</v>
          </cell>
          <cell r="G146">
            <v>0.66700000000000004</v>
          </cell>
        </row>
        <row r="147">
          <cell r="A147">
            <v>3.44</v>
          </cell>
          <cell r="B147" t="str">
            <v>GI reducer, 1 1/2" x 3/4", class B</v>
          </cell>
          <cell r="C147" t="str">
            <v>pc</v>
          </cell>
          <cell r="D147">
            <v>1774.2200000000003</v>
          </cell>
          <cell r="E147">
            <v>0.93380000000000007</v>
          </cell>
          <cell r="F147">
            <v>0.26680000000000004</v>
          </cell>
          <cell r="G147">
            <v>0.66700000000000004</v>
          </cell>
        </row>
        <row r="148">
          <cell r="A148">
            <v>3.45</v>
          </cell>
          <cell r="B148" t="str">
            <v>GI reducer, 1 1/2" x 1/2", class B</v>
          </cell>
          <cell r="C148" t="str">
            <v>pc</v>
          </cell>
          <cell r="D148">
            <v>1774.2200000000003</v>
          </cell>
          <cell r="E148">
            <v>0.93380000000000007</v>
          </cell>
          <cell r="F148">
            <v>0.26680000000000004</v>
          </cell>
          <cell r="G148">
            <v>0.66700000000000004</v>
          </cell>
        </row>
        <row r="149">
          <cell r="A149">
            <v>3.46</v>
          </cell>
          <cell r="B149" t="str">
            <v>GI reducer, 1 1/4" x 1", class B</v>
          </cell>
          <cell r="C149" t="str">
            <v>pc</v>
          </cell>
          <cell r="D149">
            <v>1418.5780000000002</v>
          </cell>
          <cell r="E149">
            <v>0.74662000000000006</v>
          </cell>
          <cell r="F149">
            <v>0.21332000000000001</v>
          </cell>
          <cell r="G149">
            <v>0.5333</v>
          </cell>
        </row>
        <row r="150">
          <cell r="A150">
            <v>3.47</v>
          </cell>
          <cell r="B150" t="str">
            <v>GI reducer, 1 1/4" x 1/2", class B</v>
          </cell>
          <cell r="C150" t="str">
            <v>pc</v>
          </cell>
          <cell r="D150">
            <v>1418.5780000000002</v>
          </cell>
          <cell r="E150">
            <v>0.74662000000000006</v>
          </cell>
          <cell r="F150">
            <v>0.21332000000000001</v>
          </cell>
          <cell r="G150">
            <v>0.5333</v>
          </cell>
        </row>
        <row r="151">
          <cell r="A151">
            <v>3.48</v>
          </cell>
          <cell r="B151" t="str">
            <v>GI reducer, 1" x 3/4", class B</v>
          </cell>
          <cell r="C151" t="str">
            <v>pc</v>
          </cell>
          <cell r="D151">
            <v>885.78000000000009</v>
          </cell>
          <cell r="E151">
            <v>0.46620000000000006</v>
          </cell>
          <cell r="F151">
            <v>0.13320000000000001</v>
          </cell>
          <cell r="G151">
            <v>0.33300000000000002</v>
          </cell>
        </row>
        <row r="152">
          <cell r="A152">
            <v>3.49</v>
          </cell>
          <cell r="B152" t="str">
            <v>GI reducer, 1" x 1/2", class B</v>
          </cell>
          <cell r="C152" t="str">
            <v>pc</v>
          </cell>
          <cell r="D152">
            <v>885.78000000000009</v>
          </cell>
          <cell r="E152">
            <v>0.46620000000000006</v>
          </cell>
          <cell r="F152">
            <v>0.13320000000000001</v>
          </cell>
          <cell r="G152">
            <v>0.33300000000000002</v>
          </cell>
        </row>
        <row r="153">
          <cell r="A153">
            <v>3.5</v>
          </cell>
          <cell r="B153" t="str">
            <v>GI reducer, 3/4" x 1/2", class B</v>
          </cell>
          <cell r="C153" t="str">
            <v>pc</v>
          </cell>
          <cell r="D153">
            <v>710.22</v>
          </cell>
          <cell r="E153">
            <v>0.37380000000000002</v>
          </cell>
          <cell r="F153">
            <v>0.10680000000000001</v>
          </cell>
          <cell r="G153">
            <v>0.26700000000000002</v>
          </cell>
        </row>
        <row r="154">
          <cell r="A154">
            <v>3.51</v>
          </cell>
          <cell r="B154" t="str">
            <v>GI socket, 4", class B</v>
          </cell>
          <cell r="C154" t="str">
            <v>pc</v>
          </cell>
          <cell r="D154">
            <v>11881.422000000002</v>
          </cell>
          <cell r="E154">
            <v>6.2533800000000008</v>
          </cell>
          <cell r="F154">
            <v>1.7866800000000003</v>
          </cell>
          <cell r="G154">
            <v>4.4667000000000003</v>
          </cell>
        </row>
        <row r="155">
          <cell r="A155">
            <v>3.52</v>
          </cell>
          <cell r="B155" t="str">
            <v>GI socket, 3", class B</v>
          </cell>
          <cell r="C155" t="str">
            <v>pc</v>
          </cell>
          <cell r="D155">
            <v>7094.2199999999993</v>
          </cell>
          <cell r="E155">
            <v>3.7337999999999996</v>
          </cell>
          <cell r="F155">
            <v>1.0668</v>
          </cell>
          <cell r="G155">
            <v>2.6669999999999998</v>
          </cell>
        </row>
        <row r="156">
          <cell r="A156">
            <v>3.53</v>
          </cell>
          <cell r="B156" t="str">
            <v>GI socket, 2 1/2", class B</v>
          </cell>
          <cell r="C156" t="str">
            <v>pc</v>
          </cell>
          <cell r="D156">
            <v>4966.22</v>
          </cell>
          <cell r="E156">
            <v>2.6137999999999999</v>
          </cell>
          <cell r="F156">
            <v>0.74680000000000002</v>
          </cell>
          <cell r="G156">
            <v>1.867</v>
          </cell>
        </row>
        <row r="157">
          <cell r="A157">
            <v>3.54</v>
          </cell>
          <cell r="B157" t="str">
            <v>GI socket, 2", class B</v>
          </cell>
          <cell r="C157" t="str">
            <v>pc</v>
          </cell>
          <cell r="D157">
            <v>2660</v>
          </cell>
          <cell r="E157">
            <v>1.4</v>
          </cell>
          <cell r="F157">
            <v>0.4</v>
          </cell>
          <cell r="G157">
            <v>1</v>
          </cell>
        </row>
        <row r="158">
          <cell r="A158">
            <v>3.55</v>
          </cell>
          <cell r="B158" t="str">
            <v>GI socket, 1 1/2", class B</v>
          </cell>
          <cell r="C158" t="str">
            <v>pc</v>
          </cell>
          <cell r="D158">
            <v>1596</v>
          </cell>
          <cell r="E158">
            <v>0.84</v>
          </cell>
          <cell r="F158">
            <v>0.24</v>
          </cell>
          <cell r="G158">
            <v>0.6</v>
          </cell>
        </row>
        <row r="159">
          <cell r="A159">
            <v>3.56</v>
          </cell>
          <cell r="B159" t="str">
            <v>GI socket, 1 1/4", class B</v>
          </cell>
          <cell r="C159" t="str">
            <v>pc</v>
          </cell>
          <cell r="D159">
            <v>1418.5780000000002</v>
          </cell>
          <cell r="E159">
            <v>0.74662000000000006</v>
          </cell>
          <cell r="F159">
            <v>0.21332000000000001</v>
          </cell>
          <cell r="G159">
            <v>0.5333</v>
          </cell>
        </row>
        <row r="160">
          <cell r="A160">
            <v>3.57</v>
          </cell>
          <cell r="B160" t="str">
            <v>GI socket, 1", class B</v>
          </cell>
          <cell r="C160" t="str">
            <v>pc</v>
          </cell>
          <cell r="D160">
            <v>885.78000000000009</v>
          </cell>
          <cell r="E160">
            <v>0.46620000000000006</v>
          </cell>
          <cell r="F160">
            <v>0.13320000000000001</v>
          </cell>
          <cell r="G160">
            <v>0.33300000000000002</v>
          </cell>
        </row>
        <row r="161">
          <cell r="A161">
            <v>3.58</v>
          </cell>
          <cell r="B161" t="str">
            <v>GI socket, 3/4", class B</v>
          </cell>
          <cell r="C161" t="str">
            <v>pc</v>
          </cell>
          <cell r="D161">
            <v>532</v>
          </cell>
          <cell r="E161">
            <v>0.28000000000000003</v>
          </cell>
          <cell r="F161">
            <v>8.0000000000000016E-2</v>
          </cell>
          <cell r="G161">
            <v>0.2</v>
          </cell>
        </row>
        <row r="162">
          <cell r="A162">
            <v>3.59</v>
          </cell>
          <cell r="B162" t="str">
            <v>GI socket, 1/2", class B</v>
          </cell>
          <cell r="C162" t="str">
            <v>pc</v>
          </cell>
          <cell r="D162">
            <v>354.57800000000003</v>
          </cell>
          <cell r="E162">
            <v>0.18662000000000001</v>
          </cell>
          <cell r="F162">
            <v>5.3320000000000006E-2</v>
          </cell>
          <cell r="G162">
            <v>0.1333</v>
          </cell>
        </row>
        <row r="163">
          <cell r="A163">
            <v>3.6</v>
          </cell>
          <cell r="B163" t="str">
            <v>GI equal tee, 4", class B</v>
          </cell>
          <cell r="C163" t="str">
            <v>pc</v>
          </cell>
          <cell r="D163">
            <v>11881.422000000002</v>
          </cell>
          <cell r="E163">
            <v>6.2533800000000008</v>
          </cell>
          <cell r="F163">
            <v>1.7866800000000003</v>
          </cell>
          <cell r="G163">
            <v>4.4667000000000003</v>
          </cell>
        </row>
        <row r="164">
          <cell r="A164">
            <v>3.61</v>
          </cell>
          <cell r="B164" t="str">
            <v>GI equal tee, 3", class B</v>
          </cell>
          <cell r="C164" t="str">
            <v>pc</v>
          </cell>
          <cell r="D164">
            <v>7094.2199999999993</v>
          </cell>
          <cell r="E164">
            <v>3.7337999999999996</v>
          </cell>
          <cell r="F164">
            <v>1.0668</v>
          </cell>
          <cell r="G164">
            <v>2.6669999999999998</v>
          </cell>
        </row>
        <row r="165">
          <cell r="A165">
            <v>3.62</v>
          </cell>
          <cell r="B165" t="str">
            <v>GI equal tee, 2 1/2", class B</v>
          </cell>
          <cell r="C165" t="str">
            <v>pc</v>
          </cell>
          <cell r="D165">
            <v>4966.22</v>
          </cell>
          <cell r="E165">
            <v>2.6137999999999999</v>
          </cell>
          <cell r="F165">
            <v>0.74680000000000002</v>
          </cell>
          <cell r="G165">
            <v>1.867</v>
          </cell>
        </row>
        <row r="166">
          <cell r="A166">
            <v>3.63</v>
          </cell>
          <cell r="B166" t="str">
            <v>GI equal tee, 2", class B</v>
          </cell>
          <cell r="C166" t="str">
            <v>pc</v>
          </cell>
          <cell r="D166">
            <v>2660</v>
          </cell>
          <cell r="E166">
            <v>1.4</v>
          </cell>
          <cell r="F166">
            <v>0.4</v>
          </cell>
          <cell r="G166">
            <v>1</v>
          </cell>
        </row>
        <row r="167">
          <cell r="A167">
            <v>3.64</v>
          </cell>
          <cell r="B167" t="str">
            <v>GI equal tee, 1 1/2", class B</v>
          </cell>
          <cell r="C167" t="str">
            <v>pc</v>
          </cell>
          <cell r="D167">
            <v>1596</v>
          </cell>
          <cell r="E167">
            <v>0.84</v>
          </cell>
          <cell r="F167">
            <v>0.24</v>
          </cell>
          <cell r="G167">
            <v>0.6</v>
          </cell>
        </row>
        <row r="168">
          <cell r="A168">
            <v>3.65</v>
          </cell>
          <cell r="B168" t="str">
            <v>GI equal tee, 1 1/4", class B</v>
          </cell>
          <cell r="C168" t="str">
            <v>pc</v>
          </cell>
          <cell r="D168">
            <v>1418.5780000000002</v>
          </cell>
          <cell r="E168">
            <v>0.74662000000000006</v>
          </cell>
          <cell r="F168">
            <v>0.21332000000000001</v>
          </cell>
          <cell r="G168">
            <v>0.5333</v>
          </cell>
        </row>
        <row r="169">
          <cell r="A169">
            <v>3.66</v>
          </cell>
          <cell r="B169" t="str">
            <v>GI equal tee, 1", class B</v>
          </cell>
          <cell r="C169" t="str">
            <v>pc</v>
          </cell>
          <cell r="D169">
            <v>885.78000000000009</v>
          </cell>
          <cell r="E169">
            <v>0.46620000000000006</v>
          </cell>
          <cell r="F169">
            <v>0.13320000000000001</v>
          </cell>
          <cell r="G169">
            <v>0.33300000000000002</v>
          </cell>
        </row>
        <row r="170">
          <cell r="A170">
            <v>3.67</v>
          </cell>
          <cell r="B170" t="str">
            <v>GI equal teet, 3/4", class B</v>
          </cell>
          <cell r="C170" t="str">
            <v>pc</v>
          </cell>
          <cell r="D170">
            <v>532</v>
          </cell>
          <cell r="E170">
            <v>0.28000000000000003</v>
          </cell>
          <cell r="F170">
            <v>8.0000000000000016E-2</v>
          </cell>
          <cell r="G170">
            <v>0.2</v>
          </cell>
        </row>
        <row r="171">
          <cell r="A171">
            <v>3.68</v>
          </cell>
          <cell r="B171" t="str">
            <v>GI equal tee, 1/2", class B</v>
          </cell>
          <cell r="C171" t="str">
            <v>pc</v>
          </cell>
          <cell r="D171">
            <v>354.57800000000003</v>
          </cell>
          <cell r="E171">
            <v>0.18662000000000001</v>
          </cell>
          <cell r="F171">
            <v>5.3320000000000006E-2</v>
          </cell>
          <cell r="G171">
            <v>0.1333</v>
          </cell>
        </row>
        <row r="172">
          <cell r="A172">
            <v>3.69</v>
          </cell>
          <cell r="B172" t="str">
            <v>GI unequal tee, 4 x 4 x 1/2", class B</v>
          </cell>
          <cell r="C172" t="str">
            <v>pc</v>
          </cell>
          <cell r="D172">
            <v>32273.78</v>
          </cell>
          <cell r="E172">
            <v>16.9862</v>
          </cell>
          <cell r="F172">
            <v>4.8532000000000002</v>
          </cell>
          <cell r="G172">
            <v>12.132999999999999</v>
          </cell>
        </row>
        <row r="173">
          <cell r="A173">
            <v>3.7</v>
          </cell>
          <cell r="B173" t="str">
            <v>GI unequal tee, 4 x 4 x 3/4", class B</v>
          </cell>
          <cell r="C173" t="str">
            <v>pc</v>
          </cell>
          <cell r="D173">
            <v>32273.78</v>
          </cell>
          <cell r="E173">
            <v>16.9862</v>
          </cell>
          <cell r="F173">
            <v>4.8532000000000002</v>
          </cell>
          <cell r="G173">
            <v>12.132999999999999</v>
          </cell>
        </row>
        <row r="174">
          <cell r="A174">
            <v>3.71</v>
          </cell>
          <cell r="B174" t="str">
            <v>GI unequal tee, 3 x 3 x 3/4", class B</v>
          </cell>
          <cell r="C174" t="str">
            <v>pc</v>
          </cell>
          <cell r="D174">
            <v>16845.780000000002</v>
          </cell>
          <cell r="E174">
            <v>8.866200000000001</v>
          </cell>
          <cell r="F174">
            <v>2.5332000000000003</v>
          </cell>
          <cell r="G174">
            <v>6.3330000000000002</v>
          </cell>
        </row>
        <row r="175">
          <cell r="A175">
            <v>3.72</v>
          </cell>
          <cell r="B175" t="str">
            <v>GI unequal tee, 3 x 3 x 1/2", class B</v>
          </cell>
          <cell r="C175" t="str">
            <v>pc</v>
          </cell>
          <cell r="D175">
            <v>16845.780000000002</v>
          </cell>
          <cell r="E175">
            <v>8.866200000000001</v>
          </cell>
          <cell r="F175">
            <v>2.5332000000000003</v>
          </cell>
          <cell r="G175">
            <v>6.3330000000000002</v>
          </cell>
        </row>
        <row r="176">
          <cell r="A176">
            <v>3.73</v>
          </cell>
          <cell r="B176" t="str">
            <v>GI unequal tee, 2 x 2 x 3/4", class B</v>
          </cell>
          <cell r="C176" t="str">
            <v>pc</v>
          </cell>
          <cell r="D176">
            <v>6384</v>
          </cell>
          <cell r="E176">
            <v>3.36</v>
          </cell>
          <cell r="F176">
            <v>0.96</v>
          </cell>
          <cell r="G176">
            <v>2.4</v>
          </cell>
        </row>
        <row r="177">
          <cell r="A177">
            <v>3.74</v>
          </cell>
          <cell r="B177" t="str">
            <v>GI unequal tee, 2 x 2 x 1/2", class B</v>
          </cell>
          <cell r="C177" t="str">
            <v>pc</v>
          </cell>
          <cell r="D177">
            <v>6384</v>
          </cell>
          <cell r="E177">
            <v>3.36</v>
          </cell>
          <cell r="F177">
            <v>0.96</v>
          </cell>
          <cell r="G177">
            <v>2.4</v>
          </cell>
        </row>
        <row r="178">
          <cell r="A178">
            <v>3.75</v>
          </cell>
          <cell r="B178" t="str">
            <v>GI unequal tee, 1 1/2 x 1 1/2 x 3/4", class B</v>
          </cell>
          <cell r="C178" t="str">
            <v>pc</v>
          </cell>
          <cell r="D178">
            <v>3902.2200000000007</v>
          </cell>
          <cell r="E178">
            <v>2.0538000000000003</v>
          </cell>
          <cell r="F178">
            <v>0.5868000000000001</v>
          </cell>
          <cell r="G178">
            <v>1.4670000000000001</v>
          </cell>
        </row>
        <row r="179">
          <cell r="A179">
            <v>3.76</v>
          </cell>
          <cell r="B179" t="str">
            <v>GI unequal tee, 1 1/2 x 1 1/2 x 1/2", class B</v>
          </cell>
          <cell r="C179" t="str">
            <v>pc</v>
          </cell>
          <cell r="D179">
            <v>3902.2200000000007</v>
          </cell>
          <cell r="E179">
            <v>2.0538000000000003</v>
          </cell>
          <cell r="F179">
            <v>0.5868000000000001</v>
          </cell>
          <cell r="G179">
            <v>1.4670000000000001</v>
          </cell>
        </row>
        <row r="180">
          <cell r="A180">
            <v>3.77</v>
          </cell>
          <cell r="B180" t="str">
            <v>GI unequal tee, 1 x 1 x 3/4", class B</v>
          </cell>
          <cell r="C180" t="str">
            <v>pc</v>
          </cell>
          <cell r="D180">
            <v>2128</v>
          </cell>
          <cell r="E180">
            <v>1.1200000000000001</v>
          </cell>
          <cell r="F180">
            <v>0.32000000000000006</v>
          </cell>
          <cell r="G180">
            <v>0.8</v>
          </cell>
        </row>
        <row r="181">
          <cell r="A181">
            <v>3.78</v>
          </cell>
          <cell r="B181" t="str">
            <v>GI unequal tee, 1 x 1 x 1/2", class B</v>
          </cell>
          <cell r="C181" t="str">
            <v>pc</v>
          </cell>
          <cell r="D181">
            <v>2128</v>
          </cell>
          <cell r="E181">
            <v>1.1200000000000001</v>
          </cell>
          <cell r="F181">
            <v>0.32000000000000006</v>
          </cell>
          <cell r="G181">
            <v>0.8</v>
          </cell>
        </row>
        <row r="182">
          <cell r="A182">
            <v>3.79</v>
          </cell>
          <cell r="B182" t="str">
            <v>GI unequal tee, 3/4 x 3/4 x 1/2", class B</v>
          </cell>
          <cell r="C182" t="str">
            <v>pc</v>
          </cell>
          <cell r="D182">
            <v>1417.7800000000002</v>
          </cell>
          <cell r="E182">
            <v>0.74620000000000009</v>
          </cell>
          <cell r="F182">
            <v>0.21320000000000003</v>
          </cell>
          <cell r="G182">
            <v>0.53300000000000003</v>
          </cell>
        </row>
        <row r="183">
          <cell r="A183">
            <v>3.8</v>
          </cell>
          <cell r="B183" t="str">
            <v>GI union, 4", class B</v>
          </cell>
          <cell r="C183" t="str">
            <v>pc</v>
          </cell>
          <cell r="D183">
            <v>11881.422000000002</v>
          </cell>
          <cell r="E183">
            <v>6.2533800000000008</v>
          </cell>
          <cell r="F183">
            <v>1.7866800000000003</v>
          </cell>
          <cell r="G183">
            <v>4.4667000000000003</v>
          </cell>
        </row>
        <row r="184">
          <cell r="A184">
            <v>3.81</v>
          </cell>
          <cell r="B184" t="str">
            <v>GI union, 3", class B</v>
          </cell>
          <cell r="C184" t="str">
            <v>pc</v>
          </cell>
          <cell r="D184">
            <v>7094.2199999999993</v>
          </cell>
          <cell r="E184">
            <v>3.7337999999999996</v>
          </cell>
          <cell r="F184">
            <v>1.0668</v>
          </cell>
          <cell r="G184">
            <v>2.6669999999999998</v>
          </cell>
        </row>
        <row r="185">
          <cell r="A185">
            <v>3.82</v>
          </cell>
          <cell r="B185" t="str">
            <v>GI union, 2 1/2", class B</v>
          </cell>
          <cell r="C185" t="str">
            <v>pc</v>
          </cell>
          <cell r="D185">
            <v>4966.22</v>
          </cell>
          <cell r="E185">
            <v>2.6137999999999999</v>
          </cell>
          <cell r="F185">
            <v>0.74680000000000002</v>
          </cell>
          <cell r="G185">
            <v>1.867</v>
          </cell>
        </row>
        <row r="186">
          <cell r="A186">
            <v>3.83</v>
          </cell>
          <cell r="B186" t="str">
            <v>GI union, 2", class B</v>
          </cell>
          <cell r="C186" t="str">
            <v>pc</v>
          </cell>
          <cell r="D186">
            <v>2660</v>
          </cell>
          <cell r="E186">
            <v>1.4</v>
          </cell>
          <cell r="F186">
            <v>0.4</v>
          </cell>
          <cell r="G186">
            <v>1</v>
          </cell>
        </row>
        <row r="187">
          <cell r="A187">
            <v>3.84</v>
          </cell>
          <cell r="B187" t="str">
            <v>GI union, 1 1/2", class B</v>
          </cell>
          <cell r="C187" t="str">
            <v>pc</v>
          </cell>
          <cell r="D187">
            <v>1596</v>
          </cell>
          <cell r="E187">
            <v>0.84</v>
          </cell>
          <cell r="F187">
            <v>0.24</v>
          </cell>
          <cell r="G187">
            <v>0.6</v>
          </cell>
        </row>
        <row r="188">
          <cell r="A188">
            <v>3.85</v>
          </cell>
          <cell r="B188" t="str">
            <v>GI union, 1 1/4", class B</v>
          </cell>
          <cell r="C188" t="str">
            <v>pc</v>
          </cell>
          <cell r="D188">
            <v>1418.5780000000002</v>
          </cell>
          <cell r="E188">
            <v>0.74662000000000006</v>
          </cell>
          <cell r="F188">
            <v>0.21332000000000001</v>
          </cell>
          <cell r="G188">
            <v>0.5333</v>
          </cell>
        </row>
        <row r="189">
          <cell r="A189">
            <v>3.86</v>
          </cell>
          <cell r="B189" t="str">
            <v>GI union, 1", class B</v>
          </cell>
          <cell r="C189" t="str">
            <v>pc</v>
          </cell>
          <cell r="D189">
            <v>885.78000000000009</v>
          </cell>
          <cell r="E189">
            <v>0.46620000000000006</v>
          </cell>
          <cell r="F189">
            <v>0.13320000000000001</v>
          </cell>
          <cell r="G189">
            <v>0.33300000000000002</v>
          </cell>
        </row>
        <row r="190">
          <cell r="A190">
            <v>3.87</v>
          </cell>
          <cell r="B190" t="str">
            <v>GI union, 3/4", class B</v>
          </cell>
          <cell r="C190" t="str">
            <v>pc</v>
          </cell>
          <cell r="D190">
            <v>532</v>
          </cell>
          <cell r="E190">
            <v>0.28000000000000003</v>
          </cell>
          <cell r="F190">
            <v>8.0000000000000016E-2</v>
          </cell>
          <cell r="G190">
            <v>0.2</v>
          </cell>
        </row>
        <row r="191">
          <cell r="A191">
            <v>3.88</v>
          </cell>
          <cell r="B191" t="str">
            <v>GI union, 1/2", class B</v>
          </cell>
          <cell r="C191" t="str">
            <v>pc</v>
          </cell>
          <cell r="D191">
            <v>354.57800000000003</v>
          </cell>
          <cell r="E191">
            <v>0.18662000000000001</v>
          </cell>
          <cell r="F191">
            <v>5.3320000000000006E-2</v>
          </cell>
          <cell r="G191">
            <v>0.1333</v>
          </cell>
        </row>
        <row r="192">
          <cell r="A192">
            <v>4.0599999999999996</v>
          </cell>
          <cell r="B192" t="str">
            <v>Brass taps, 3/4", Pegler</v>
          </cell>
          <cell r="C192" t="str">
            <v>pc</v>
          </cell>
          <cell r="D192">
            <v>29260</v>
          </cell>
          <cell r="E192">
            <v>15.4</v>
          </cell>
          <cell r="F192">
            <v>4.4000000000000004</v>
          </cell>
          <cell r="G192">
            <v>11</v>
          </cell>
        </row>
        <row r="193">
          <cell r="A193">
            <v>4.07</v>
          </cell>
          <cell r="B193" t="str">
            <v>Brass taps, 1/2", Pegler</v>
          </cell>
          <cell r="C193" t="str">
            <v>pc</v>
          </cell>
          <cell r="D193">
            <v>19505.780000000002</v>
          </cell>
          <cell r="E193">
            <v>10.266200000000001</v>
          </cell>
          <cell r="F193">
            <v>2.9332000000000003</v>
          </cell>
          <cell r="G193">
            <v>7.3330000000000002</v>
          </cell>
        </row>
        <row r="194">
          <cell r="A194">
            <v>4.16</v>
          </cell>
          <cell r="B194" t="str">
            <v>Gate valve, 4", (England)</v>
          </cell>
          <cell r="C194" t="str">
            <v>pc</v>
          </cell>
          <cell r="D194">
            <v>446880</v>
          </cell>
          <cell r="E194">
            <v>235.2</v>
          </cell>
          <cell r="F194">
            <v>67.2</v>
          </cell>
          <cell r="G194">
            <v>168</v>
          </cell>
        </row>
        <row r="195">
          <cell r="A195">
            <v>4.17</v>
          </cell>
          <cell r="B195" t="str">
            <v>Gate valve, 3", (England)</v>
          </cell>
          <cell r="C195" t="str">
            <v>pc</v>
          </cell>
          <cell r="D195">
            <v>266000</v>
          </cell>
          <cell r="E195">
            <v>140</v>
          </cell>
          <cell r="F195">
            <v>40</v>
          </cell>
          <cell r="G195">
            <v>100</v>
          </cell>
        </row>
        <row r="196">
          <cell r="A196">
            <v>4.1749999999999998</v>
          </cell>
          <cell r="B196" t="str">
            <v>Gate valve, 2 1/2", (England)</v>
          </cell>
          <cell r="C196" t="str">
            <v>pc</v>
          </cell>
          <cell r="D196">
            <v>172900</v>
          </cell>
          <cell r="E196">
            <v>91</v>
          </cell>
          <cell r="F196">
            <v>26</v>
          </cell>
          <cell r="G196">
            <v>65</v>
          </cell>
        </row>
        <row r="197">
          <cell r="A197">
            <v>4.1900000000000004</v>
          </cell>
          <cell r="B197" t="str">
            <v>Gate valve, 2", (England)</v>
          </cell>
          <cell r="C197" t="str">
            <v>pc</v>
          </cell>
          <cell r="D197">
            <v>99662.22</v>
          </cell>
          <cell r="E197">
            <v>52.453800000000001</v>
          </cell>
          <cell r="F197">
            <v>14.986800000000001</v>
          </cell>
          <cell r="G197">
            <v>37.466999999999999</v>
          </cell>
        </row>
        <row r="198">
          <cell r="A198">
            <v>4.2</v>
          </cell>
          <cell r="B198" t="str">
            <v>Gate valve, 1 1/2", (England)</v>
          </cell>
          <cell r="C198" t="str">
            <v>pc</v>
          </cell>
          <cell r="D198">
            <v>75365.78</v>
          </cell>
          <cell r="E198">
            <v>39.666199999999996</v>
          </cell>
          <cell r="F198">
            <v>11.3332</v>
          </cell>
          <cell r="G198">
            <v>28.332999999999998</v>
          </cell>
        </row>
        <row r="199">
          <cell r="A199">
            <v>4.21</v>
          </cell>
          <cell r="B199" t="str">
            <v>Gate valve, 1 1/4", (England)</v>
          </cell>
          <cell r="C199" t="str">
            <v>pc</v>
          </cell>
          <cell r="D199">
            <v>50540</v>
          </cell>
          <cell r="E199">
            <v>26.6</v>
          </cell>
          <cell r="F199">
            <v>7.6000000000000005</v>
          </cell>
          <cell r="G199">
            <v>19</v>
          </cell>
        </row>
        <row r="200">
          <cell r="A200">
            <v>4.22</v>
          </cell>
          <cell r="B200" t="str">
            <v>Gate valve, 1", (England)</v>
          </cell>
          <cell r="C200" t="str">
            <v>pc</v>
          </cell>
          <cell r="D200">
            <v>31920</v>
          </cell>
          <cell r="E200">
            <v>16.8</v>
          </cell>
          <cell r="F200">
            <v>4.8000000000000007</v>
          </cell>
          <cell r="G200">
            <v>12</v>
          </cell>
        </row>
        <row r="201">
          <cell r="A201">
            <v>4.2300000000000004</v>
          </cell>
          <cell r="B201" t="str">
            <v>Gate valve, 3/4", (England)</v>
          </cell>
          <cell r="C201" t="str">
            <v>pc</v>
          </cell>
          <cell r="D201">
            <v>26600</v>
          </cell>
          <cell r="E201">
            <v>14</v>
          </cell>
          <cell r="F201">
            <v>4</v>
          </cell>
          <cell r="G201">
            <v>10</v>
          </cell>
        </row>
        <row r="202">
          <cell r="A202">
            <v>4.24</v>
          </cell>
          <cell r="B202" t="str">
            <v>Gate valve, 1/2", (England)</v>
          </cell>
          <cell r="C202" t="str">
            <v>pc</v>
          </cell>
          <cell r="D202">
            <v>18088</v>
          </cell>
          <cell r="E202">
            <v>9.52</v>
          </cell>
          <cell r="F202">
            <v>2.72</v>
          </cell>
          <cell r="G202">
            <v>6.8</v>
          </cell>
        </row>
        <row r="203">
          <cell r="A203">
            <v>4.29</v>
          </cell>
          <cell r="B203" t="str">
            <v>Globe valve, 4", (Italy)</v>
          </cell>
          <cell r="C203" t="str">
            <v>pc</v>
          </cell>
          <cell r="D203">
            <v>443334.22</v>
          </cell>
          <cell r="E203">
            <v>233.3338</v>
          </cell>
          <cell r="F203">
            <v>66.666800000000009</v>
          </cell>
          <cell r="G203">
            <v>166.667</v>
          </cell>
        </row>
        <row r="204">
          <cell r="A204">
            <v>4.3</v>
          </cell>
          <cell r="B204" t="str">
            <v>Globe valve, 3", (Italy)</v>
          </cell>
          <cell r="C204" t="str">
            <v>pc</v>
          </cell>
          <cell r="D204">
            <v>177334.22</v>
          </cell>
          <cell r="E204">
            <v>93.333799999999997</v>
          </cell>
          <cell r="F204">
            <v>26.666800000000002</v>
          </cell>
          <cell r="G204">
            <v>66.667000000000002</v>
          </cell>
        </row>
        <row r="205">
          <cell r="A205">
            <v>4.3049999999999997</v>
          </cell>
          <cell r="B205" t="str">
            <v>Globe valve, 2 1/2", (Italy)</v>
          </cell>
          <cell r="C205" t="str">
            <v>pc</v>
          </cell>
          <cell r="D205">
            <v>133000</v>
          </cell>
          <cell r="E205">
            <v>70</v>
          </cell>
          <cell r="F205">
            <v>20</v>
          </cell>
          <cell r="G205">
            <v>50</v>
          </cell>
        </row>
        <row r="206">
          <cell r="A206">
            <v>4.3099999999999996</v>
          </cell>
          <cell r="B206" t="str">
            <v>Globe valve, 2", (Italy)</v>
          </cell>
          <cell r="C206" t="str">
            <v>pc</v>
          </cell>
          <cell r="D206">
            <v>88665.78</v>
          </cell>
          <cell r="E206">
            <v>46.666199999999996</v>
          </cell>
          <cell r="F206">
            <v>13.3332</v>
          </cell>
          <cell r="G206">
            <v>33.332999999999998</v>
          </cell>
        </row>
        <row r="207">
          <cell r="A207">
            <v>4.32</v>
          </cell>
          <cell r="B207" t="str">
            <v>Globe valve, 1 1/2", (Italy)</v>
          </cell>
          <cell r="C207" t="str">
            <v>pc</v>
          </cell>
          <cell r="D207">
            <v>62065.779999999992</v>
          </cell>
          <cell r="E207">
            <v>32.666199999999996</v>
          </cell>
          <cell r="F207">
            <v>9.3331999999999997</v>
          </cell>
          <cell r="G207">
            <v>23.332999999999998</v>
          </cell>
        </row>
        <row r="208">
          <cell r="A208">
            <v>4.33</v>
          </cell>
          <cell r="B208" t="str">
            <v>Globe valve, 1 1/4", (Italy)</v>
          </cell>
          <cell r="C208" t="str">
            <v>pc</v>
          </cell>
          <cell r="D208">
            <v>53200</v>
          </cell>
          <cell r="E208">
            <v>28</v>
          </cell>
          <cell r="F208">
            <v>8</v>
          </cell>
          <cell r="G208">
            <v>20</v>
          </cell>
        </row>
        <row r="209">
          <cell r="A209">
            <v>4.34</v>
          </cell>
          <cell r="B209" t="str">
            <v>Globe valve, 1", (Italy)</v>
          </cell>
          <cell r="C209" t="str">
            <v>pc</v>
          </cell>
          <cell r="D209">
            <v>39368.000000000007</v>
          </cell>
          <cell r="E209">
            <v>20.720000000000002</v>
          </cell>
          <cell r="F209">
            <v>5.9200000000000008</v>
          </cell>
          <cell r="G209">
            <v>14.8</v>
          </cell>
        </row>
        <row r="210">
          <cell r="A210">
            <v>4.3499999999999996</v>
          </cell>
          <cell r="B210" t="str">
            <v>Globe valve, 3/4", (Italy)</v>
          </cell>
          <cell r="C210" t="str">
            <v>pc</v>
          </cell>
          <cell r="D210">
            <v>26600</v>
          </cell>
          <cell r="E210">
            <v>14</v>
          </cell>
          <cell r="F210">
            <v>4</v>
          </cell>
          <cell r="G210">
            <v>10</v>
          </cell>
        </row>
        <row r="211">
          <cell r="A211">
            <v>4.3600000000000003</v>
          </cell>
          <cell r="B211" t="str">
            <v>Globe valve, 1/2", (Italy)</v>
          </cell>
          <cell r="C211" t="str">
            <v>pc</v>
          </cell>
          <cell r="D211">
            <v>17734.22</v>
          </cell>
          <cell r="E211">
            <v>9.3338000000000001</v>
          </cell>
          <cell r="F211">
            <v>2.6668000000000003</v>
          </cell>
          <cell r="G211">
            <v>6.6669999999999998</v>
          </cell>
        </row>
        <row r="212">
          <cell r="A212">
            <v>4.37</v>
          </cell>
          <cell r="B212" t="str">
            <v>Float valve, 4", (Italy)</v>
          </cell>
          <cell r="C212" t="str">
            <v>pc</v>
          </cell>
          <cell r="D212">
            <v>0</v>
          </cell>
          <cell r="E212">
            <v>0</v>
          </cell>
          <cell r="F212">
            <v>0</v>
          </cell>
        </row>
        <row r="213">
          <cell r="A213">
            <v>4.38</v>
          </cell>
          <cell r="B213" t="str">
            <v>Float valve, 3", (Italy)</v>
          </cell>
          <cell r="C213" t="str">
            <v>pc</v>
          </cell>
          <cell r="D213">
            <v>0</v>
          </cell>
          <cell r="E213">
            <v>0</v>
          </cell>
          <cell r="F213">
            <v>0</v>
          </cell>
        </row>
        <row r="214">
          <cell r="A214">
            <v>4.3849999999999998</v>
          </cell>
          <cell r="B214" t="str">
            <v>Float valve, 2 1/2", (Italy)</v>
          </cell>
          <cell r="C214" t="str">
            <v>pc</v>
          </cell>
          <cell r="D214">
            <v>0</v>
          </cell>
          <cell r="E214">
            <v>0</v>
          </cell>
          <cell r="F214">
            <v>0</v>
          </cell>
        </row>
        <row r="215">
          <cell r="A215">
            <v>4.4000000000000004</v>
          </cell>
          <cell r="B215" t="str">
            <v>Float valve, 2", (Italy)</v>
          </cell>
          <cell r="C215" t="str">
            <v>pc</v>
          </cell>
          <cell r="D215">
            <v>448122.22000000009</v>
          </cell>
          <cell r="E215">
            <v>235.85380000000004</v>
          </cell>
          <cell r="F215">
            <v>67.386800000000008</v>
          </cell>
          <cell r="G215">
            <v>168.46700000000001</v>
          </cell>
        </row>
        <row r="216">
          <cell r="A216">
            <v>4.41</v>
          </cell>
          <cell r="B216" t="str">
            <v>Float valve, 1 1/2", (Italy)</v>
          </cell>
          <cell r="C216" t="str">
            <v>pc</v>
          </cell>
          <cell r="D216">
            <v>407866.57800000004</v>
          </cell>
          <cell r="E216">
            <v>214.66662000000002</v>
          </cell>
          <cell r="F216">
            <v>61.333320000000008</v>
          </cell>
          <cell r="G216">
            <v>153.33330000000001</v>
          </cell>
        </row>
        <row r="217">
          <cell r="A217">
            <v>4.42</v>
          </cell>
          <cell r="B217" t="str">
            <v>Float valve, 1 1/4", (Italy)</v>
          </cell>
          <cell r="C217" t="str">
            <v>pc</v>
          </cell>
          <cell r="D217">
            <v>319200</v>
          </cell>
          <cell r="E217">
            <v>168</v>
          </cell>
          <cell r="F217">
            <v>48</v>
          </cell>
          <cell r="G217">
            <v>120</v>
          </cell>
        </row>
        <row r="218">
          <cell r="A218">
            <v>4.43</v>
          </cell>
          <cell r="B218" t="str">
            <v>Float valve, 1", (Italy)</v>
          </cell>
          <cell r="C218" t="str">
            <v>pc</v>
          </cell>
          <cell r="D218">
            <v>53200</v>
          </cell>
          <cell r="E218">
            <v>28</v>
          </cell>
          <cell r="F218">
            <v>8</v>
          </cell>
          <cell r="G218">
            <v>20</v>
          </cell>
        </row>
        <row r="219">
          <cell r="A219">
            <v>4.4400000000000004</v>
          </cell>
          <cell r="B219" t="str">
            <v>Float valve, 3/4", (Italy)</v>
          </cell>
          <cell r="C219" t="str">
            <v>pc</v>
          </cell>
          <cell r="D219">
            <v>37593.78</v>
          </cell>
          <cell r="E219">
            <v>19.786200000000001</v>
          </cell>
          <cell r="F219">
            <v>5.6532</v>
          </cell>
          <cell r="G219">
            <v>14.132999999999999</v>
          </cell>
        </row>
        <row r="220">
          <cell r="A220">
            <v>4.45</v>
          </cell>
          <cell r="B220" t="str">
            <v>Float valve, 1/2", (Italy)</v>
          </cell>
          <cell r="C220" t="str">
            <v>pc</v>
          </cell>
          <cell r="D220">
            <v>24825.78</v>
          </cell>
          <cell r="E220">
            <v>13.0662</v>
          </cell>
          <cell r="F220">
            <v>3.7332000000000001</v>
          </cell>
          <cell r="G220">
            <v>9.3330000000000002</v>
          </cell>
        </row>
        <row r="221">
          <cell r="A221">
            <v>8</v>
          </cell>
          <cell r="B221" t="str">
            <v>Standard GI valvebox, 2" (see dwg SD-001)</v>
          </cell>
          <cell r="C221" t="str">
            <v>pc</v>
          </cell>
          <cell r="D221">
            <v>39900</v>
          </cell>
          <cell r="E221">
            <v>21</v>
          </cell>
          <cell r="F221">
            <v>6</v>
          </cell>
          <cell r="G221">
            <v>15</v>
          </cell>
        </row>
        <row r="222">
          <cell r="A222">
            <v>8.01</v>
          </cell>
          <cell r="B222" t="str">
            <v>Standard GI valvebox, 3" (see dwg SD-001)</v>
          </cell>
          <cell r="C222" t="str">
            <v>pc</v>
          </cell>
          <cell r="D222">
            <v>53200</v>
          </cell>
          <cell r="E222">
            <v>28</v>
          </cell>
          <cell r="F222">
            <v>8</v>
          </cell>
          <cell r="G222">
            <v>20</v>
          </cell>
        </row>
        <row r="223">
          <cell r="A223">
            <v>8.02</v>
          </cell>
          <cell r="B223" t="str">
            <v>Standard GI valvebox, 4" (see dwg SD-001)</v>
          </cell>
          <cell r="C223" t="str">
            <v>pc</v>
          </cell>
          <cell r="D223">
            <v>79800</v>
          </cell>
          <cell r="E223">
            <v>42</v>
          </cell>
          <cell r="F223">
            <v>12</v>
          </cell>
          <cell r="G223">
            <v>30</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H2O TREATMENT PLANT SITE(4.1)"/>
    </sheetNames>
    <sheetDataSet>
      <sheetData sheetId="0" refreshError="1">
        <row r="39">
          <cell r="E39">
            <v>0.30843750000000003</v>
          </cell>
          <cell r="F39">
            <v>0.31725000000000003</v>
          </cell>
          <cell r="G39">
            <v>0.36425000000000002</v>
          </cell>
          <cell r="H39">
            <v>0.38775000000000004</v>
          </cell>
          <cell r="I39">
            <v>0.38775000000000004</v>
          </cell>
          <cell r="J39">
            <v>0.38775000000000004</v>
          </cell>
          <cell r="K39">
            <v>0.38775000000000004</v>
          </cell>
          <cell r="L39">
            <v>0.38775000000000004</v>
          </cell>
          <cell r="M39">
            <v>0.38775000000000004</v>
          </cell>
          <cell r="N39">
            <v>0.38775000000000004</v>
          </cell>
          <cell r="O39">
            <v>0.38775000000000004</v>
          </cell>
          <cell r="P39">
            <v>0.38775000000000004</v>
          </cell>
          <cell r="Q39">
            <v>0.38775000000000004</v>
          </cell>
          <cell r="R39">
            <v>0.38775000000000004</v>
          </cell>
          <cell r="S39">
            <v>0.38775000000000004</v>
          </cell>
        </row>
        <row r="52">
          <cell r="E52">
            <v>421.0526315789474</v>
          </cell>
          <cell r="F52">
            <v>396.86684073107051</v>
          </cell>
          <cell r="G52">
            <v>350.51546391752578</v>
          </cell>
          <cell r="H52">
            <v>336.73469387755102</v>
          </cell>
          <cell r="I52">
            <v>336.73469387755102</v>
          </cell>
          <cell r="J52">
            <v>336.73469387755102</v>
          </cell>
          <cell r="K52">
            <v>336.73469387755102</v>
          </cell>
          <cell r="L52">
            <v>336.73469387755102</v>
          </cell>
          <cell r="M52">
            <v>336.73469387755102</v>
          </cell>
          <cell r="N52">
            <v>336.73469387755102</v>
          </cell>
          <cell r="O52">
            <v>336.73469387755102</v>
          </cell>
          <cell r="P52">
            <v>336.73469387755102</v>
          </cell>
          <cell r="Q52">
            <v>336.73469387755102</v>
          </cell>
          <cell r="R52">
            <v>336.73469387755102</v>
          </cell>
          <cell r="S52">
            <v>336.73469387755102</v>
          </cell>
        </row>
        <row r="60">
          <cell r="E60">
            <v>6</v>
          </cell>
          <cell r="F60">
            <v>6</v>
          </cell>
          <cell r="G60">
            <v>6</v>
          </cell>
          <cell r="H60">
            <v>6</v>
          </cell>
          <cell r="I60">
            <v>6</v>
          </cell>
          <cell r="J60">
            <v>6</v>
          </cell>
          <cell r="K60">
            <v>6</v>
          </cell>
          <cell r="L60">
            <v>6</v>
          </cell>
          <cell r="M60">
            <v>6</v>
          </cell>
          <cell r="N60">
            <v>6</v>
          </cell>
          <cell r="O60">
            <v>6</v>
          </cell>
          <cell r="P60">
            <v>6</v>
          </cell>
          <cell r="Q60">
            <v>6</v>
          </cell>
          <cell r="R60">
            <v>6</v>
          </cell>
          <cell r="S60">
            <v>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Sum"/>
      <sheetName val="GENERAL ITEMS(1.1)"/>
      <sheetName val="DAYWORKS(1.2)"/>
      <sheetName val="M.R.CHARGES(1.3)"/>
      <sheetName val="INTAKE SITE(2.1)"/>
      <sheetName val="INTAKE(2.2)"/>
      <sheetName val="RAW H2O MAIN(3.1)"/>
      <sheetName val="H2O TREATMENT PLANT SITE(4.1)"/>
      <sheetName val="H2O INLET CHAMBER(4.2)"/>
      <sheetName val="CLARIFIERS(4.3)"/>
      <sheetName val="H2O FLOW DIVISION CHAMBER(4.4)"/>
      <sheetName val="SLOW SAND FILTERS(4.5)"/>
      <sheetName val="H2O OUTLET CHAMBER(4.6)"/>
      <sheetName val="TREATED H2O TRANS(5.1)"/>
      <sheetName val="RESERVOIR&amp;BPTSite(6.1)"/>
      <sheetName val="RESERVOIRS(6.2)"/>
      <sheetName val="BPT(6.3)"/>
      <sheetName val="DISTR(7.1)"/>
      <sheetName val="DISTR(7.2)"/>
      <sheetName val="DISTR(7.3)"/>
      <sheetName val="DISTR(7.4)"/>
      <sheetName val="DISTR(7.5)"/>
      <sheetName val="DISTR(7.6)"/>
      <sheetName val="DISTR(7.7)"/>
      <sheetName val="DISTR(7.8)"/>
      <sheetName val="DISTR(7.9)"/>
      <sheetName val="INTENSIFICATION(7.10)"/>
      <sheetName val="SERVICE CONNECTIONS(7.11)"/>
      <sheetName val="TOOLS&amp;EQUIPMENT"/>
      <sheetName val="RAT"/>
      <sheetName val="H2O TREATMENT PLANT SITE_4_1_"/>
      <sheetName val="fitting rates"/>
      <sheetName val="list"/>
      <sheetName val="Summary"/>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refreshError="1"/>
      <sheetData sheetId="32" refreshError="1"/>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 Ware Activities  (2)"/>
      <sheetName val="Grand Summary"/>
      <sheetName val="General Item"/>
      <sheetName val="General Item (2)"/>
      <sheetName val="Summary"/>
      <sheetName val="Spring intake"/>
      <sheetName val="Single Tap Stand IN"/>
      <sheetName val="RES 40M3"/>
      <sheetName val="BPT1"/>
      <sheetName val="BPT 2"/>
      <sheetName val="BPT 3"/>
      <sheetName val="BPT 4"/>
      <sheetName val="PIPELINE N"/>
      <sheetName val="Soft Ware Activities "/>
      <sheetName val="Assum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
      <sheetName val="Sheet2"/>
      <sheetName val="fitting rates"/>
      <sheetName val="H2O TREATMENT PLANT SITE(4.1)"/>
      <sheetName val="Summary"/>
    </sheetNames>
    <sheetDataSet>
      <sheetData sheetId="0" refreshError="1"/>
      <sheetData sheetId="1"/>
      <sheetData sheetId="2" refreshError="1">
        <row r="1">
          <cell r="A1">
            <v>100</v>
          </cell>
          <cell r="B1">
            <v>118</v>
          </cell>
        </row>
        <row r="2">
          <cell r="A2">
            <v>101</v>
          </cell>
          <cell r="B2">
            <v>3218</v>
          </cell>
        </row>
        <row r="3">
          <cell r="A3">
            <v>102</v>
          </cell>
          <cell r="B3">
            <v>1475</v>
          </cell>
        </row>
        <row r="4">
          <cell r="A4">
            <v>103</v>
          </cell>
          <cell r="B4">
            <v>4720</v>
          </cell>
        </row>
        <row r="5">
          <cell r="A5">
            <v>111</v>
          </cell>
          <cell r="B5">
            <v>295</v>
          </cell>
        </row>
        <row r="6">
          <cell r="A6">
            <v>112</v>
          </cell>
          <cell r="B6">
            <v>1180</v>
          </cell>
        </row>
        <row r="7">
          <cell r="A7">
            <v>113</v>
          </cell>
          <cell r="B7">
            <v>4720</v>
          </cell>
        </row>
        <row r="8">
          <cell r="A8">
            <v>120</v>
          </cell>
          <cell r="B8">
            <v>1003</v>
          </cell>
        </row>
        <row r="9">
          <cell r="A9">
            <v>121</v>
          </cell>
          <cell r="B9">
            <v>192</v>
          </cell>
        </row>
        <row r="10">
          <cell r="A10">
            <v>130</v>
          </cell>
          <cell r="B10">
            <v>30999</v>
          </cell>
        </row>
        <row r="11">
          <cell r="A11">
            <v>131</v>
          </cell>
          <cell r="B11">
            <v>2273</v>
          </cell>
        </row>
        <row r="12">
          <cell r="A12">
            <v>150</v>
          </cell>
          <cell r="B12">
            <v>158356</v>
          </cell>
        </row>
        <row r="13">
          <cell r="A13">
            <v>200</v>
          </cell>
          <cell r="B13">
            <v>269021</v>
          </cell>
        </row>
        <row r="14">
          <cell r="A14">
            <v>201</v>
          </cell>
          <cell r="B14">
            <v>218980</v>
          </cell>
        </row>
        <row r="15">
          <cell r="A15">
            <v>202</v>
          </cell>
          <cell r="B15">
            <v>198614</v>
          </cell>
        </row>
        <row r="16">
          <cell r="A16">
            <v>203</v>
          </cell>
          <cell r="B16">
            <v>185671</v>
          </cell>
        </row>
        <row r="17">
          <cell r="A17">
            <v>204</v>
          </cell>
          <cell r="B17">
            <v>123832</v>
          </cell>
        </row>
        <row r="18">
          <cell r="A18">
            <v>210</v>
          </cell>
          <cell r="B18">
            <v>278461</v>
          </cell>
        </row>
        <row r="19">
          <cell r="A19">
            <v>211</v>
          </cell>
          <cell r="B19">
            <v>228420</v>
          </cell>
        </row>
        <row r="20">
          <cell r="A20">
            <v>212</v>
          </cell>
          <cell r="B20">
            <v>208054</v>
          </cell>
        </row>
        <row r="21">
          <cell r="A21">
            <v>213</v>
          </cell>
          <cell r="B21">
            <v>195111</v>
          </cell>
        </row>
        <row r="22">
          <cell r="A22">
            <v>300</v>
          </cell>
          <cell r="B22">
            <v>174211</v>
          </cell>
        </row>
        <row r="23">
          <cell r="A23">
            <v>301</v>
          </cell>
          <cell r="B23">
            <v>112226</v>
          </cell>
        </row>
        <row r="24">
          <cell r="A24">
            <v>401</v>
          </cell>
          <cell r="B24">
            <v>13985</v>
          </cell>
        </row>
        <row r="25">
          <cell r="A25">
            <v>402</v>
          </cell>
          <cell r="B25">
            <v>1986</v>
          </cell>
        </row>
        <row r="26">
          <cell r="A26">
            <v>403</v>
          </cell>
          <cell r="B26">
            <v>7833</v>
          </cell>
        </row>
        <row r="27">
          <cell r="A27">
            <v>404</v>
          </cell>
          <cell r="B27">
            <v>13985</v>
          </cell>
        </row>
        <row r="28">
          <cell r="A28">
            <v>500</v>
          </cell>
          <cell r="B28">
            <v>3141</v>
          </cell>
        </row>
        <row r="29">
          <cell r="A29">
            <v>501</v>
          </cell>
          <cell r="B29">
            <v>4712</v>
          </cell>
        </row>
        <row r="30">
          <cell r="A30">
            <v>800</v>
          </cell>
          <cell r="B30">
            <v>10315</v>
          </cell>
        </row>
        <row r="31">
          <cell r="A31">
            <v>801</v>
          </cell>
          <cell r="B31">
            <v>44401</v>
          </cell>
        </row>
        <row r="32">
          <cell r="A32">
            <v>900</v>
          </cell>
          <cell r="B32">
            <v>71471</v>
          </cell>
        </row>
        <row r="33">
          <cell r="A33">
            <v>901</v>
          </cell>
          <cell r="B33">
            <v>3353</v>
          </cell>
        </row>
        <row r="34">
          <cell r="A34">
            <v>902</v>
          </cell>
          <cell r="B34">
            <v>20757</v>
          </cell>
        </row>
        <row r="35">
          <cell r="A35">
            <v>903</v>
          </cell>
          <cell r="B35">
            <v>134399</v>
          </cell>
        </row>
      </sheetData>
      <sheetData sheetId="3"/>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6"/>
  <sheetViews>
    <sheetView tabSelected="1" view="pageBreakPreview" zoomScaleNormal="100" zoomScaleSheetLayoutView="100" workbookViewId="0">
      <selection activeCell="E32" sqref="E32"/>
    </sheetView>
  </sheetViews>
  <sheetFormatPr defaultRowHeight="15"/>
  <cols>
    <col min="1" max="1" width="2.28515625" customWidth="1"/>
    <col min="2" max="2" width="104" customWidth="1"/>
  </cols>
  <sheetData>
    <row r="2" spans="1:3">
      <c r="A2" s="1648"/>
      <c r="B2" s="1648"/>
      <c r="C2" s="1648"/>
    </row>
    <row r="3" spans="1:3">
      <c r="A3" s="1649"/>
      <c r="B3" s="1649"/>
      <c r="C3" s="1649"/>
    </row>
    <row r="4" spans="1:3">
      <c r="A4" s="1648"/>
      <c r="B4" s="1648"/>
      <c r="C4" s="1648"/>
    </row>
    <row r="5" spans="1:3">
      <c r="A5" s="1648"/>
      <c r="B5" s="1648"/>
      <c r="C5" s="1648"/>
    </row>
    <row r="6" spans="1:3">
      <c r="A6" s="1648"/>
      <c r="B6" s="1648"/>
      <c r="C6" s="1648"/>
    </row>
    <row r="7" spans="1:3">
      <c r="A7" s="1648"/>
      <c r="B7" s="1648"/>
      <c r="C7" s="1648"/>
    </row>
    <row r="8" spans="1:3">
      <c r="A8" s="1654" t="s">
        <v>380</v>
      </c>
      <c r="B8" s="1654"/>
      <c r="C8" s="1654"/>
    </row>
    <row r="9" spans="1:3" ht="25.5">
      <c r="A9" s="1653" t="s">
        <v>381</v>
      </c>
      <c r="B9" s="1653"/>
      <c r="C9" s="1653"/>
    </row>
    <row r="10" spans="1:3">
      <c r="A10" s="203"/>
      <c r="B10" s="203"/>
    </row>
    <row r="11" spans="1:3" ht="22.5">
      <c r="A11" s="1652" t="s">
        <v>382</v>
      </c>
      <c r="B11" s="1652"/>
      <c r="C11" s="1652"/>
    </row>
    <row r="12" spans="1:3" ht="21.75">
      <c r="A12" s="204"/>
      <c r="B12" s="204"/>
    </row>
    <row r="13" spans="1:3" ht="20.25">
      <c r="A13" s="1650"/>
      <c r="B13" s="1650"/>
    </row>
    <row r="14" spans="1:3">
      <c r="A14" s="205"/>
      <c r="B14" s="206"/>
    </row>
    <row r="15" spans="1:3" ht="20.25">
      <c r="A15" s="1650" t="s">
        <v>383</v>
      </c>
      <c r="B15" s="1650"/>
    </row>
    <row r="16" spans="1:3" ht="18.75">
      <c r="A16" s="207"/>
      <c r="B16" s="207"/>
    </row>
    <row r="17" spans="1:2" ht="18.75">
      <c r="A17" s="1651"/>
      <c r="B17" s="1651"/>
    </row>
    <row r="18" spans="1:2" ht="18.75">
      <c r="A18" s="208"/>
      <c r="B18" s="208"/>
    </row>
    <row r="19" spans="1:2" ht="20.25">
      <c r="A19" s="74"/>
      <c r="B19" s="209" t="s">
        <v>384</v>
      </c>
    </row>
    <row r="20" spans="1:2" ht="18.75">
      <c r="A20" s="74"/>
      <c r="B20" s="210"/>
    </row>
    <row r="21" spans="1:2" ht="18.75">
      <c r="A21" s="74"/>
      <c r="B21" s="210"/>
    </row>
    <row r="22" spans="1:2" ht="18.75">
      <c r="A22" s="74"/>
      <c r="B22" s="757" t="s">
        <v>825</v>
      </c>
    </row>
    <row r="23" spans="1:2" ht="18.75">
      <c r="A23" s="74"/>
      <c r="B23" s="210"/>
    </row>
    <row r="24" spans="1:2" ht="18.75">
      <c r="A24" s="74"/>
      <c r="B24" s="210" t="s">
        <v>1309</v>
      </c>
    </row>
    <row r="25" spans="1:2" ht="18.75">
      <c r="A25" s="74"/>
      <c r="B25" s="210"/>
    </row>
    <row r="26" spans="1:2" ht="18.75">
      <c r="A26" s="74"/>
      <c r="B26" s="1647" t="s">
        <v>1326</v>
      </c>
    </row>
    <row r="27" spans="1:2">
      <c r="A27" s="74"/>
      <c r="B27" s="211"/>
    </row>
    <row r="28" spans="1:2">
      <c r="A28" s="74"/>
      <c r="B28" s="211"/>
    </row>
    <row r="29" spans="1:2">
      <c r="A29" s="74"/>
      <c r="B29" s="211"/>
    </row>
    <row r="30" spans="1:2">
      <c r="A30" s="212"/>
      <c r="B30" s="211"/>
    </row>
    <row r="31" spans="1:2" ht="18.75">
      <c r="A31" s="74"/>
      <c r="B31" s="213" t="s">
        <v>385</v>
      </c>
    </row>
    <row r="32" spans="1:2" ht="18.75">
      <c r="A32" s="74"/>
      <c r="B32" s="213"/>
    </row>
    <row r="33" spans="1:2" ht="18.75">
      <c r="A33" s="74"/>
      <c r="B33" s="213" t="s">
        <v>1327</v>
      </c>
    </row>
    <row r="34" spans="1:2">
      <c r="A34" s="74"/>
      <c r="B34" s="211"/>
    </row>
    <row r="35" spans="1:2">
      <c r="A35" s="74"/>
      <c r="B35" s="211"/>
    </row>
    <row r="36" spans="1:2">
      <c r="A36" s="74"/>
      <c r="B36" s="211"/>
    </row>
    <row r="37" spans="1:2">
      <c r="A37" s="74"/>
      <c r="B37" s="211"/>
    </row>
    <row r="38" spans="1:2" ht="18.75">
      <c r="A38" s="74"/>
      <c r="B38" s="214" t="s">
        <v>1331</v>
      </c>
    </row>
    <row r="39" spans="1:2">
      <c r="A39" s="74"/>
      <c r="B39" s="215"/>
    </row>
    <row r="40" spans="1:2">
      <c r="A40" s="74"/>
      <c r="B40" s="216"/>
    </row>
    <row r="41" spans="1:2">
      <c r="A41" s="74"/>
      <c r="B41" s="200"/>
    </row>
    <row r="42" spans="1:2">
      <c r="A42" s="74"/>
      <c r="B42" s="200"/>
    </row>
    <row r="43" spans="1:2">
      <c r="A43" s="74"/>
      <c r="B43" s="200"/>
    </row>
    <row r="44" spans="1:2">
      <c r="A44" s="74"/>
      <c r="B44" s="200"/>
    </row>
    <row r="45" spans="1:2">
      <c r="A45" s="217"/>
      <c r="B45" s="218"/>
    </row>
    <row r="46" spans="1:2">
      <c r="A46" s="217"/>
      <c r="B46" s="219"/>
    </row>
  </sheetData>
  <mergeCells count="12">
    <mergeCell ref="A2:C2"/>
    <mergeCell ref="A3:C3"/>
    <mergeCell ref="A13:B13"/>
    <mergeCell ref="A15:B15"/>
    <mergeCell ref="A17:B17"/>
    <mergeCell ref="A11:C11"/>
    <mergeCell ref="A9:C9"/>
    <mergeCell ref="A4:C4"/>
    <mergeCell ref="A5:C5"/>
    <mergeCell ref="A6:C6"/>
    <mergeCell ref="A7:C7"/>
    <mergeCell ref="A8:C8"/>
  </mergeCells>
  <pageMargins left="0.7" right="0.7" top="0.75" bottom="0.75" header="0.3" footer="0.3"/>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2"/>
  <sheetViews>
    <sheetView view="pageBreakPreview" zoomScale="98" zoomScaleNormal="100" zoomScaleSheetLayoutView="98" workbookViewId="0">
      <selection activeCell="I272" sqref="I272"/>
    </sheetView>
  </sheetViews>
  <sheetFormatPr defaultRowHeight="15"/>
  <cols>
    <col min="1" max="1" width="12.7109375" customWidth="1"/>
    <col min="2" max="2" width="56.42578125" customWidth="1"/>
    <col min="3" max="3" width="7.140625" customWidth="1"/>
    <col min="4" max="4" width="10.7109375" customWidth="1"/>
    <col min="5" max="5" width="14.5703125" customWidth="1"/>
    <col min="6" max="6" width="16.7109375" customWidth="1"/>
  </cols>
  <sheetData>
    <row r="1" spans="1:6" ht="15" customHeight="1">
      <c r="A1" s="388" t="s">
        <v>464</v>
      </c>
      <c r="B1" s="388"/>
      <c r="C1" s="388"/>
      <c r="D1" s="388"/>
      <c r="E1" s="388"/>
      <c r="F1" s="388"/>
    </row>
    <row r="2" spans="1:6">
      <c r="A2" s="1682" t="s">
        <v>974</v>
      </c>
      <c r="B2" s="1683"/>
      <c r="C2" s="1683"/>
      <c r="D2" s="1683"/>
      <c r="E2" s="1683"/>
      <c r="F2" s="1689"/>
    </row>
    <row r="3" spans="1:6">
      <c r="A3" s="388"/>
      <c r="B3" s="389"/>
      <c r="C3" s="390"/>
      <c r="D3" s="390"/>
      <c r="E3" s="519"/>
      <c r="F3" s="519"/>
    </row>
    <row r="4" spans="1:6">
      <c r="A4" s="1690" t="s">
        <v>933</v>
      </c>
      <c r="B4" s="1690"/>
      <c r="C4" s="393"/>
      <c r="D4" s="393"/>
      <c r="E4" s="520"/>
      <c r="F4" s="520"/>
    </row>
    <row r="5" spans="1:6">
      <c r="A5" s="1143" t="s">
        <v>533</v>
      </c>
      <c r="B5" s="392"/>
      <c r="C5" s="393"/>
      <c r="D5" s="393"/>
      <c r="E5" s="520"/>
      <c r="F5" s="520"/>
    </row>
    <row r="6" spans="1:6">
      <c r="A6" s="393"/>
      <c r="B6" s="392"/>
      <c r="C6" s="393"/>
      <c r="D6" s="393"/>
      <c r="E6" s="521"/>
      <c r="F6" s="521"/>
    </row>
    <row r="7" spans="1:6">
      <c r="A7" s="399" t="s">
        <v>1</v>
      </c>
      <c r="B7" s="399" t="s">
        <v>2</v>
      </c>
      <c r="C7" s="399" t="s">
        <v>3</v>
      </c>
      <c r="D7" s="400" t="s">
        <v>4</v>
      </c>
      <c r="E7" s="522" t="s">
        <v>5</v>
      </c>
      <c r="F7" s="522" t="s">
        <v>6</v>
      </c>
    </row>
    <row r="8" spans="1:6">
      <c r="A8" s="404"/>
      <c r="B8" s="403"/>
      <c r="C8" s="404"/>
      <c r="D8" s="405"/>
      <c r="E8" s="523" t="s">
        <v>365</v>
      </c>
      <c r="F8" s="523" t="s">
        <v>365</v>
      </c>
    </row>
    <row r="9" spans="1:6">
      <c r="A9" s="524"/>
      <c r="B9" s="525"/>
      <c r="C9" s="526"/>
      <c r="D9" s="527"/>
      <c r="E9" s="528"/>
      <c r="F9" s="1443"/>
    </row>
    <row r="10" spans="1:6" ht="51">
      <c r="A10" s="997"/>
      <c r="B10" s="478" t="s">
        <v>1299</v>
      </c>
      <c r="C10" s="998"/>
      <c r="D10" s="475"/>
      <c r="E10" s="999"/>
      <c r="F10" s="1013"/>
    </row>
    <row r="11" spans="1:6">
      <c r="A11" s="1014"/>
      <c r="B11" s="1144" t="s">
        <v>990</v>
      </c>
      <c r="C11" s="228"/>
      <c r="D11" s="228"/>
      <c r="E11" s="530"/>
      <c r="F11" s="529"/>
    </row>
    <row r="12" spans="1:6">
      <c r="A12" s="1014"/>
      <c r="B12" s="1006" t="s">
        <v>159</v>
      </c>
      <c r="C12" s="228"/>
      <c r="D12" s="1007"/>
      <c r="E12" s="530"/>
      <c r="F12" s="529"/>
    </row>
    <row r="13" spans="1:6">
      <c r="A13" s="1014"/>
      <c r="B13" s="1006"/>
      <c r="C13" s="228"/>
      <c r="D13" s="1007"/>
      <c r="E13" s="530"/>
      <c r="F13" s="529"/>
    </row>
    <row r="14" spans="1:6">
      <c r="A14" s="1197"/>
      <c r="B14" s="1198" t="s">
        <v>473</v>
      </c>
      <c r="C14" s="1190"/>
      <c r="D14" s="1199"/>
      <c r="E14" s="1200"/>
      <c r="F14" s="1279"/>
    </row>
    <row r="15" spans="1:6">
      <c r="A15" s="1197"/>
      <c r="B15" s="1198"/>
      <c r="C15" s="1190"/>
      <c r="D15" s="1199"/>
      <c r="E15" s="1200"/>
      <c r="F15" s="1279"/>
    </row>
    <row r="16" spans="1:6">
      <c r="A16" s="425"/>
      <c r="B16" s="422" t="s">
        <v>198</v>
      </c>
      <c r="C16" s="425"/>
      <c r="D16" s="1150"/>
      <c r="E16" s="754"/>
      <c r="F16" s="1279"/>
    </row>
    <row r="17" spans="1:6">
      <c r="A17" s="425"/>
      <c r="B17" s="422"/>
      <c r="C17" s="425"/>
      <c r="D17" s="1150"/>
      <c r="E17" s="754"/>
      <c r="F17" s="1279"/>
    </row>
    <row r="18" spans="1:6" ht="38.25">
      <c r="A18" s="425"/>
      <c r="B18" s="454" t="s">
        <v>1151</v>
      </c>
      <c r="C18" s="425"/>
      <c r="D18" s="1150"/>
      <c r="E18" s="754"/>
      <c r="F18" s="1279"/>
    </row>
    <row r="19" spans="1:6">
      <c r="A19" s="425"/>
      <c r="B19" s="424"/>
      <c r="C19" s="425"/>
      <c r="D19" s="1150"/>
      <c r="E19" s="754"/>
      <c r="F19" s="1279"/>
    </row>
    <row r="20" spans="1:6">
      <c r="A20" s="275" t="s">
        <v>534</v>
      </c>
      <c r="B20" s="424" t="s">
        <v>1152</v>
      </c>
      <c r="C20" s="425" t="s">
        <v>81</v>
      </c>
      <c r="D20" s="1150">
        <f>9*9*2*0.95</f>
        <v>153.9</v>
      </c>
      <c r="E20" s="754"/>
      <c r="F20" s="1281">
        <f>D20*E20</f>
        <v>0</v>
      </c>
    </row>
    <row r="21" spans="1:6">
      <c r="A21" s="425"/>
      <c r="B21" s="424"/>
      <c r="C21" s="425"/>
      <c r="D21" s="1150"/>
      <c r="E21" s="754"/>
      <c r="F21" s="1279"/>
    </row>
    <row r="22" spans="1:6">
      <c r="A22" s="1201"/>
      <c r="B22" s="1202" t="s">
        <v>200</v>
      </c>
      <c r="C22" s="425"/>
      <c r="D22" s="1180"/>
      <c r="E22" s="1203"/>
      <c r="F22" s="1279"/>
    </row>
    <row r="23" spans="1:6">
      <c r="A23" s="1201"/>
      <c r="B23" s="1202"/>
      <c r="C23" s="425"/>
      <c r="D23" s="1180"/>
      <c r="E23" s="1203"/>
      <c r="F23" s="1279"/>
    </row>
    <row r="24" spans="1:6" ht="25.5">
      <c r="A24" s="1201"/>
      <c r="B24" s="1204" t="s">
        <v>1036</v>
      </c>
      <c r="C24" s="425"/>
      <c r="D24" s="1180"/>
      <c r="E24" s="1203"/>
      <c r="F24" s="1279"/>
    </row>
    <row r="25" spans="1:6">
      <c r="A25" s="1201"/>
      <c r="B25" s="1205"/>
      <c r="C25" s="425"/>
      <c r="D25" s="1180"/>
      <c r="E25" s="1203"/>
      <c r="F25" s="1279"/>
    </row>
    <row r="26" spans="1:6">
      <c r="A26" s="1201" t="s">
        <v>1153</v>
      </c>
      <c r="B26" s="1206" t="s">
        <v>1154</v>
      </c>
      <c r="C26" s="425" t="s">
        <v>81</v>
      </c>
      <c r="D26" s="1150">
        <f>9*9*2*0.05</f>
        <v>8.1</v>
      </c>
      <c r="E26" s="1203"/>
      <c r="F26" s="1281">
        <f>D26*E26</f>
        <v>0</v>
      </c>
    </row>
    <row r="27" spans="1:6">
      <c r="A27" s="425"/>
      <c r="B27" s="424"/>
      <c r="C27" s="425"/>
      <c r="D27" s="1150"/>
      <c r="E27" s="754"/>
      <c r="F27" s="1279"/>
    </row>
    <row r="28" spans="1:6">
      <c r="A28" s="1197"/>
      <c r="B28" s="1207" t="s">
        <v>201</v>
      </c>
      <c r="C28" s="1190"/>
      <c r="D28" s="1199"/>
      <c r="E28" s="1200"/>
      <c r="F28" s="1279"/>
    </row>
    <row r="29" spans="1:6">
      <c r="A29" s="1197"/>
      <c r="B29" s="1208"/>
      <c r="C29" s="1190"/>
      <c r="D29" s="1199"/>
      <c r="E29" s="1200"/>
      <c r="F29" s="1279"/>
    </row>
    <row r="30" spans="1:6">
      <c r="A30" s="1197"/>
      <c r="B30" s="1209" t="s">
        <v>275</v>
      </c>
      <c r="C30" s="1190"/>
      <c r="D30" s="1199"/>
      <c r="E30" s="1200"/>
      <c r="F30" s="1279"/>
    </row>
    <row r="31" spans="1:6">
      <c r="A31" s="1197"/>
      <c r="B31" s="1210"/>
      <c r="C31" s="1190"/>
      <c r="D31" s="1199"/>
      <c r="E31" s="1200"/>
      <c r="F31" s="1279"/>
    </row>
    <row r="32" spans="1:6" ht="25.5">
      <c r="A32" s="1197"/>
      <c r="B32" s="1211" t="s">
        <v>276</v>
      </c>
      <c r="C32" s="1190"/>
      <c r="D32" s="1199"/>
      <c r="E32" s="1200"/>
      <c r="F32" s="1279"/>
    </row>
    <row r="33" spans="1:6">
      <c r="A33" s="1197"/>
      <c r="B33" s="1208"/>
      <c r="C33" s="1190"/>
      <c r="D33" s="1199"/>
      <c r="E33" s="1200"/>
      <c r="F33" s="1279"/>
    </row>
    <row r="34" spans="1:6" ht="25.5">
      <c r="A34" s="275" t="s">
        <v>277</v>
      </c>
      <c r="B34" s="424" t="s">
        <v>278</v>
      </c>
      <c r="C34" s="425" t="s">
        <v>89</v>
      </c>
      <c r="D34" s="1150">
        <f>8.7*8.7*0.9</f>
        <v>68.120999999999981</v>
      </c>
      <c r="E34" s="754"/>
      <c r="F34" s="1281">
        <f>D34*E34</f>
        <v>0</v>
      </c>
    </row>
    <row r="35" spans="1:6">
      <c r="A35" s="275"/>
      <c r="B35" s="424"/>
      <c r="C35" s="425"/>
      <c r="D35" s="1150"/>
      <c r="E35" s="754"/>
      <c r="F35" s="1281"/>
    </row>
    <row r="36" spans="1:6" ht="25.5">
      <c r="A36" s="1212" t="s">
        <v>279</v>
      </c>
      <c r="B36" s="1213" t="s">
        <v>205</v>
      </c>
      <c r="C36" s="425" t="s">
        <v>89</v>
      </c>
      <c r="D36" s="1150">
        <f>8.7*8.7*0.1</f>
        <v>7.5689999999999991</v>
      </c>
      <c r="E36" s="1203"/>
      <c r="F36" s="1281">
        <f>D36*E36</f>
        <v>0</v>
      </c>
    </row>
    <row r="37" spans="1:6">
      <c r="A37" s="1197"/>
      <c r="B37" s="1208"/>
      <c r="C37" s="1190"/>
      <c r="D37" s="1199"/>
      <c r="E37" s="1200"/>
      <c r="F37" s="1281"/>
    </row>
    <row r="38" spans="1:6">
      <c r="A38" s="1197"/>
      <c r="B38" s="1209" t="s">
        <v>202</v>
      </c>
      <c r="C38" s="1190"/>
      <c r="D38" s="1199"/>
      <c r="E38" s="1200"/>
      <c r="F38" s="1281"/>
    </row>
    <row r="39" spans="1:6">
      <c r="A39" s="1197"/>
      <c r="B39" s="1210"/>
      <c r="C39" s="1190"/>
      <c r="D39" s="1199"/>
      <c r="E39" s="1200"/>
      <c r="F39" s="1281"/>
    </row>
    <row r="40" spans="1:6" ht="25.5">
      <c r="A40" s="1197"/>
      <c r="B40" s="1204" t="s">
        <v>280</v>
      </c>
      <c r="C40" s="1190"/>
      <c r="D40" s="1444"/>
      <c r="E40" s="1200"/>
      <c r="F40" s="1281"/>
    </row>
    <row r="41" spans="1:6">
      <c r="A41" s="1197"/>
      <c r="B41" s="1208"/>
      <c r="C41" s="1190"/>
      <c r="D41" s="1444"/>
      <c r="E41" s="1200"/>
      <c r="F41" s="1281"/>
    </row>
    <row r="42" spans="1:6" ht="25.5">
      <c r="A42" s="275" t="s">
        <v>203</v>
      </c>
      <c r="B42" s="424" t="s">
        <v>278</v>
      </c>
      <c r="C42" s="425" t="s">
        <v>89</v>
      </c>
      <c r="D42" s="1150">
        <f>8.7*2*0.9*4</f>
        <v>62.639999999999993</v>
      </c>
      <c r="E42" s="754"/>
      <c r="F42" s="1281">
        <f>D42*E42</f>
        <v>0</v>
      </c>
    </row>
    <row r="43" spans="1:6">
      <c r="A43" s="275"/>
      <c r="B43" s="424"/>
      <c r="C43" s="425"/>
      <c r="D43" s="1150"/>
      <c r="E43" s="754"/>
      <c r="F43" s="1281"/>
    </row>
    <row r="44" spans="1:6" ht="25.5">
      <c r="A44" s="1212" t="s">
        <v>204</v>
      </c>
      <c r="B44" s="1213" t="s">
        <v>205</v>
      </c>
      <c r="C44" s="425" t="s">
        <v>89</v>
      </c>
      <c r="D44" s="1150">
        <f>8.7*2*0.1*4</f>
        <v>6.96</v>
      </c>
      <c r="E44" s="1203"/>
      <c r="F44" s="1281">
        <f>D44*E44</f>
        <v>0</v>
      </c>
    </row>
    <row r="45" spans="1:6">
      <c r="A45" s="1212"/>
      <c r="B45" s="1174"/>
      <c r="C45" s="438"/>
      <c r="D45" s="455"/>
      <c r="E45" s="1203"/>
      <c r="F45" s="1216"/>
    </row>
    <row r="46" spans="1:6">
      <c r="A46" s="1197"/>
      <c r="B46" s="1209" t="s">
        <v>206</v>
      </c>
      <c r="C46" s="1261"/>
      <c r="D46" s="1445"/>
      <c r="E46" s="1200"/>
      <c r="F46" s="1279"/>
    </row>
    <row r="47" spans="1:6">
      <c r="A47" s="1197"/>
      <c r="B47" s="1209"/>
      <c r="C47" s="1190"/>
      <c r="D47" s="1444"/>
      <c r="E47" s="1200"/>
      <c r="F47" s="1279"/>
    </row>
    <row r="48" spans="1:6" ht="25.5">
      <c r="A48" s="1197"/>
      <c r="B48" s="1225" t="s">
        <v>1037</v>
      </c>
      <c r="C48" s="1190"/>
      <c r="D48" s="1444"/>
      <c r="E48" s="1200"/>
      <c r="F48" s="1279"/>
    </row>
    <row r="49" spans="1:6">
      <c r="A49" s="1197"/>
      <c r="B49" s="1208"/>
      <c r="C49" s="1190"/>
      <c r="D49" s="1444"/>
      <c r="E49" s="1200"/>
      <c r="F49" s="1279"/>
    </row>
    <row r="50" spans="1:6">
      <c r="A50" s="425" t="s">
        <v>249</v>
      </c>
      <c r="B50" s="424" t="s">
        <v>282</v>
      </c>
      <c r="C50" s="425" t="s">
        <v>81</v>
      </c>
      <c r="D50" s="1150">
        <f>D20*0.4</f>
        <v>61.56</v>
      </c>
      <c r="E50" s="754"/>
      <c r="F50" s="1281">
        <f>D50*E50</f>
        <v>0</v>
      </c>
    </row>
    <row r="51" spans="1:6">
      <c r="A51" s="1201" t="s">
        <v>208</v>
      </c>
      <c r="B51" s="1206" t="s">
        <v>200</v>
      </c>
      <c r="C51" s="425" t="s">
        <v>81</v>
      </c>
      <c r="D51" s="1171">
        <f>D26*0.4</f>
        <v>3.24</v>
      </c>
      <c r="E51" s="1200"/>
      <c r="F51" s="1281">
        <f>D51*E51</f>
        <v>0</v>
      </c>
    </row>
    <row r="52" spans="1:6">
      <c r="A52" s="1201"/>
      <c r="B52" s="1446"/>
      <c r="C52" s="438"/>
      <c r="D52" s="455"/>
      <c r="E52" s="1216"/>
      <c r="F52" s="1216"/>
    </row>
    <row r="53" spans="1:6">
      <c r="A53" s="425"/>
      <c r="B53" s="424"/>
      <c r="C53" s="425"/>
      <c r="D53" s="432"/>
      <c r="E53" s="754"/>
      <c r="F53" s="1279"/>
    </row>
    <row r="54" spans="1:6">
      <c r="A54" s="425"/>
      <c r="B54" s="424"/>
      <c r="C54" s="425"/>
      <c r="D54" s="432"/>
      <c r="E54" s="754"/>
      <c r="F54" s="1281"/>
    </row>
    <row r="55" spans="1:6">
      <c r="A55" s="425"/>
      <c r="B55" s="424"/>
      <c r="C55" s="425"/>
      <c r="D55" s="432"/>
      <c r="E55" s="754"/>
      <c r="F55" s="1281"/>
    </row>
    <row r="56" spans="1:6">
      <c r="A56" s="1197"/>
      <c r="B56" s="1198" t="s">
        <v>160</v>
      </c>
      <c r="C56" s="1190"/>
      <c r="D56" s="1199"/>
      <c r="E56" s="1200"/>
      <c r="F56" s="1279"/>
    </row>
    <row r="57" spans="1:6">
      <c r="A57" s="1197"/>
      <c r="B57" s="1224"/>
      <c r="C57" s="1190"/>
      <c r="D57" s="1199"/>
      <c r="E57" s="1200"/>
      <c r="F57" s="1279"/>
    </row>
    <row r="58" spans="1:6">
      <c r="A58" s="1197"/>
      <c r="B58" s="1209" t="s">
        <v>481</v>
      </c>
      <c r="C58" s="1190"/>
      <c r="D58" s="1199"/>
      <c r="E58" s="1200"/>
      <c r="F58" s="1279"/>
    </row>
    <row r="59" spans="1:6">
      <c r="A59" s="1197"/>
      <c r="B59" s="1209"/>
      <c r="C59" s="1190"/>
      <c r="D59" s="1199"/>
      <c r="E59" s="1200"/>
      <c r="F59" s="1279"/>
    </row>
    <row r="60" spans="1:6" ht="25.5">
      <c r="A60" s="1197"/>
      <c r="B60" s="1225" t="s">
        <v>1038</v>
      </c>
      <c r="C60" s="1190"/>
      <c r="D60" s="1199"/>
      <c r="E60" s="1200"/>
      <c r="F60" s="1279"/>
    </row>
    <row r="61" spans="1:6">
      <c r="A61" s="1197"/>
      <c r="B61" s="1225"/>
      <c r="C61" s="1190"/>
      <c r="D61" s="1199"/>
      <c r="E61" s="1200"/>
      <c r="F61" s="1279"/>
    </row>
    <row r="62" spans="1:6" ht="25.5">
      <c r="A62" s="275" t="s">
        <v>482</v>
      </c>
      <c r="B62" s="424" t="s">
        <v>1039</v>
      </c>
      <c r="C62" s="425" t="s">
        <v>81</v>
      </c>
      <c r="D62" s="426">
        <v>17.180379999999996</v>
      </c>
      <c r="E62" s="754"/>
      <c r="F62" s="1281">
        <f>D62*E62</f>
        <v>0</v>
      </c>
    </row>
    <row r="63" spans="1:6">
      <c r="A63" s="425" t="s">
        <v>1040</v>
      </c>
      <c r="B63" s="424" t="s">
        <v>1041</v>
      </c>
      <c r="C63" s="425" t="s">
        <v>81</v>
      </c>
      <c r="D63" s="426">
        <v>4.0259999999999998</v>
      </c>
      <c r="E63" s="754"/>
      <c r="F63" s="1281">
        <f>D63*E63</f>
        <v>0</v>
      </c>
    </row>
    <row r="64" spans="1:6">
      <c r="A64" s="425"/>
      <c r="B64" s="424"/>
      <c r="C64" s="425"/>
      <c r="D64" s="426"/>
      <c r="E64" s="754"/>
      <c r="F64" s="1279"/>
    </row>
    <row r="65" spans="1:6">
      <c r="A65" s="1014"/>
      <c r="B65" s="1006"/>
      <c r="C65" s="228"/>
      <c r="D65" s="1007"/>
      <c r="E65" s="530"/>
      <c r="F65" s="529"/>
    </row>
    <row r="66" spans="1:6">
      <c r="A66" s="1014"/>
      <c r="B66" s="1006"/>
      <c r="C66" s="228"/>
      <c r="D66" s="1007"/>
      <c r="E66" s="530"/>
      <c r="F66" s="529"/>
    </row>
    <row r="67" spans="1:6">
      <c r="A67" s="1014"/>
      <c r="B67" s="1006"/>
      <c r="C67" s="228"/>
      <c r="D67" s="1007"/>
      <c r="E67" s="530"/>
      <c r="F67" s="529"/>
    </row>
    <row r="68" spans="1:6">
      <c r="A68" s="1197"/>
      <c r="B68" s="1207" t="s">
        <v>214</v>
      </c>
      <c r="C68" s="1190"/>
      <c r="D68" s="1250"/>
      <c r="E68" s="1200"/>
      <c r="F68" s="1279"/>
    </row>
    <row r="69" spans="1:6">
      <c r="A69" s="1197"/>
      <c r="B69" s="1208"/>
      <c r="C69" s="1190"/>
      <c r="D69" s="1250"/>
      <c r="E69" s="1200"/>
      <c r="F69" s="1279"/>
    </row>
    <row r="70" spans="1:6">
      <c r="A70" s="1197"/>
      <c r="B70" s="1207" t="s">
        <v>215</v>
      </c>
      <c r="C70" s="1190"/>
      <c r="D70" s="1250"/>
      <c r="E70" s="1200"/>
      <c r="F70" s="1279"/>
    </row>
    <row r="71" spans="1:6">
      <c r="A71" s="1197"/>
      <c r="B71" s="1208"/>
      <c r="C71" s="1190"/>
      <c r="D71" s="1250"/>
      <c r="E71" s="1200"/>
      <c r="F71" s="1279"/>
    </row>
    <row r="72" spans="1:6" ht="68.25" customHeight="1">
      <c r="A72" s="1197"/>
      <c r="B72" s="1209" t="s">
        <v>161</v>
      </c>
      <c r="C72" s="1190"/>
      <c r="D72" s="1239"/>
      <c r="E72" s="1200"/>
      <c r="F72" s="1279"/>
    </row>
    <row r="73" spans="1:6">
      <c r="A73" s="1197"/>
      <c r="B73" s="1224"/>
      <c r="C73" s="1190"/>
      <c r="D73" s="1240"/>
      <c r="E73" s="1200"/>
      <c r="F73" s="1279"/>
    </row>
    <row r="74" spans="1:6">
      <c r="A74" s="1197"/>
      <c r="B74" s="1249" t="s">
        <v>216</v>
      </c>
      <c r="C74" s="1190"/>
      <c r="D74" s="1240"/>
      <c r="E74" s="1200"/>
      <c r="F74" s="1279"/>
    </row>
    <row r="75" spans="1:6">
      <c r="A75" s="1197"/>
      <c r="B75" s="1249"/>
      <c r="C75" s="1190"/>
      <c r="D75" s="1240"/>
      <c r="E75" s="1200"/>
      <c r="F75" s="1279"/>
    </row>
    <row r="76" spans="1:6" ht="38.25">
      <c r="A76" s="1197"/>
      <c r="B76" s="1225" t="s">
        <v>1155</v>
      </c>
      <c r="C76" s="1190"/>
      <c r="D76" s="1240"/>
      <c r="E76" s="1200"/>
      <c r="F76" s="1279"/>
    </row>
    <row r="77" spans="1:6">
      <c r="A77" s="1197"/>
      <c r="B77" s="1208"/>
      <c r="C77" s="1190"/>
      <c r="D77" s="1240"/>
      <c r="E77" s="1200"/>
      <c r="F77" s="1279"/>
    </row>
    <row r="78" spans="1:6">
      <c r="A78" s="1197" t="s">
        <v>1156</v>
      </c>
      <c r="B78" s="1224" t="s">
        <v>1044</v>
      </c>
      <c r="C78" s="1190" t="s">
        <v>81</v>
      </c>
      <c r="D78" s="1240">
        <f>8.7*8.7*0.05</f>
        <v>3.7844999999999995</v>
      </c>
      <c r="E78" s="754"/>
      <c r="F78" s="1281">
        <f>D78*E78</f>
        <v>0</v>
      </c>
    </row>
    <row r="79" spans="1:6">
      <c r="A79" s="1197"/>
      <c r="B79" s="1224"/>
      <c r="C79" s="1190"/>
      <c r="D79" s="1240"/>
      <c r="E79" s="1200"/>
      <c r="F79" s="1279"/>
    </row>
    <row r="80" spans="1:6">
      <c r="A80" s="1197"/>
      <c r="B80" s="1249" t="s">
        <v>993</v>
      </c>
      <c r="C80" s="1190"/>
      <c r="D80" s="1240"/>
      <c r="E80" s="1200"/>
      <c r="F80" s="1279"/>
    </row>
    <row r="81" spans="1:6">
      <c r="A81" s="1197"/>
      <c r="B81" s="1249"/>
      <c r="C81" s="1190"/>
      <c r="D81" s="1240"/>
      <c r="E81" s="1200"/>
      <c r="F81" s="1279"/>
    </row>
    <row r="82" spans="1:6" ht="38.25">
      <c r="A82" s="1197"/>
      <c r="B82" s="1225" t="s">
        <v>1157</v>
      </c>
      <c r="C82" s="1190"/>
      <c r="D82" s="1240"/>
      <c r="E82" s="1200"/>
      <c r="F82" s="1279"/>
    </row>
    <row r="83" spans="1:6">
      <c r="A83" s="1197"/>
      <c r="B83" s="1208"/>
      <c r="C83" s="1190"/>
      <c r="D83" s="1240"/>
      <c r="E83" s="1200"/>
      <c r="F83" s="1279"/>
    </row>
    <row r="84" spans="1:6">
      <c r="A84" s="1197" t="s">
        <v>1158</v>
      </c>
      <c r="B84" s="1224" t="s">
        <v>1044</v>
      </c>
      <c r="C84" s="1190" t="s">
        <v>81</v>
      </c>
      <c r="D84" s="1240">
        <f>8.7*8.7*0.1</f>
        <v>7.5689999999999991</v>
      </c>
      <c r="E84" s="754"/>
      <c r="F84" s="1281">
        <f>D84*E84</f>
        <v>0</v>
      </c>
    </row>
    <row r="85" spans="1:6">
      <c r="A85" s="425"/>
      <c r="B85" s="424"/>
      <c r="C85" s="425"/>
      <c r="D85" s="426"/>
      <c r="E85" s="754"/>
      <c r="F85" s="1279"/>
    </row>
    <row r="86" spans="1:6">
      <c r="A86" s="1197"/>
      <c r="B86" s="1198" t="s">
        <v>218</v>
      </c>
      <c r="C86" s="1190"/>
      <c r="D86" s="1239"/>
      <c r="E86" s="1200"/>
      <c r="F86" s="1279"/>
    </row>
    <row r="87" spans="1:6">
      <c r="A87" s="1197"/>
      <c r="B87" s="1224"/>
      <c r="C87" s="1190"/>
      <c r="D87" s="1239"/>
      <c r="E87" s="1200"/>
      <c r="F87" s="1279"/>
    </row>
    <row r="88" spans="1:6">
      <c r="A88" s="1197"/>
      <c r="B88" s="1249" t="s">
        <v>219</v>
      </c>
      <c r="C88" s="1190"/>
      <c r="D88" s="1239"/>
      <c r="E88" s="1200"/>
      <c r="F88" s="1279"/>
    </row>
    <row r="89" spans="1:6">
      <c r="A89" s="1197"/>
      <c r="B89" s="1249"/>
      <c r="C89" s="1190"/>
      <c r="D89" s="1239"/>
      <c r="E89" s="1200"/>
      <c r="F89" s="1279"/>
    </row>
    <row r="90" spans="1:6">
      <c r="A90" s="1197"/>
      <c r="B90" s="1225" t="s">
        <v>1159</v>
      </c>
      <c r="C90" s="1190"/>
      <c r="D90" s="1239"/>
      <c r="E90" s="1200"/>
      <c r="F90" s="1279"/>
    </row>
    <row r="91" spans="1:6">
      <c r="A91" s="1197"/>
      <c r="B91" s="1208"/>
      <c r="C91" s="1190"/>
      <c r="D91" s="1239"/>
      <c r="E91" s="1200"/>
      <c r="F91" s="1279"/>
    </row>
    <row r="92" spans="1:6">
      <c r="A92" s="1262" t="s">
        <v>220</v>
      </c>
      <c r="B92" s="1208" t="s">
        <v>221</v>
      </c>
      <c r="C92" s="1190" t="s">
        <v>81</v>
      </c>
      <c r="D92" s="1240">
        <f>D78</f>
        <v>3.7844999999999995</v>
      </c>
      <c r="E92" s="754"/>
      <c r="F92" s="1281">
        <f>D92*E92</f>
        <v>0</v>
      </c>
    </row>
    <row r="93" spans="1:6">
      <c r="A93" s="1262"/>
      <c r="B93" s="1208"/>
      <c r="C93" s="1190"/>
      <c r="D93" s="1240"/>
      <c r="E93" s="754"/>
      <c r="F93" s="1279"/>
    </row>
    <row r="94" spans="1:6">
      <c r="A94" s="1262"/>
      <c r="B94" s="1209" t="s">
        <v>222</v>
      </c>
      <c r="C94" s="1190"/>
      <c r="D94" s="1240"/>
      <c r="E94" s="754"/>
      <c r="F94" s="1279"/>
    </row>
    <row r="95" spans="1:6">
      <c r="A95" s="1262"/>
      <c r="B95" s="1209"/>
      <c r="C95" s="1190"/>
      <c r="D95" s="1240"/>
      <c r="E95" s="754"/>
      <c r="F95" s="1279"/>
    </row>
    <row r="96" spans="1:6">
      <c r="A96" s="1197"/>
      <c r="B96" s="1225" t="s">
        <v>1160</v>
      </c>
      <c r="C96" s="1190"/>
      <c r="D96" s="1239"/>
      <c r="E96" s="1200"/>
      <c r="F96" s="1279"/>
    </row>
    <row r="97" spans="1:6">
      <c r="A97" s="1262" t="s">
        <v>1161</v>
      </c>
      <c r="B97" s="1208" t="s">
        <v>221</v>
      </c>
      <c r="C97" s="1190" t="s">
        <v>81</v>
      </c>
      <c r="D97" s="1240">
        <f>D84</f>
        <v>7.5689999999999991</v>
      </c>
      <c r="E97" s="754"/>
      <c r="F97" s="1281">
        <f>D97*E97</f>
        <v>0</v>
      </c>
    </row>
    <row r="98" spans="1:6">
      <c r="A98" s="1197"/>
      <c r="B98" s="1208"/>
      <c r="C98" s="1190"/>
      <c r="D98" s="1239"/>
      <c r="E98" s="1200"/>
      <c r="F98" s="1279"/>
    </row>
    <row r="99" spans="1:6">
      <c r="A99" s="1197"/>
      <c r="B99" s="1207" t="s">
        <v>997</v>
      </c>
      <c r="C99" s="1190"/>
      <c r="D99" s="1239"/>
      <c r="E99" s="1200"/>
      <c r="F99" s="1279"/>
    </row>
    <row r="100" spans="1:6">
      <c r="A100" s="1197"/>
      <c r="B100" s="1208"/>
      <c r="C100" s="1190"/>
      <c r="D100" s="1239"/>
      <c r="E100" s="1200"/>
      <c r="F100" s="1279"/>
    </row>
    <row r="101" spans="1:6">
      <c r="A101" s="1197"/>
      <c r="B101" s="1209" t="s">
        <v>222</v>
      </c>
      <c r="C101" s="1190"/>
      <c r="D101" s="1239"/>
      <c r="E101" s="1200"/>
      <c r="F101" s="1279"/>
    </row>
    <row r="102" spans="1:6">
      <c r="A102" s="1197"/>
      <c r="B102" s="1209"/>
      <c r="C102" s="1190"/>
      <c r="D102" s="1239"/>
      <c r="E102" s="1200"/>
      <c r="F102" s="1279"/>
    </row>
    <row r="103" spans="1:6" ht="25.5">
      <c r="A103" s="1197"/>
      <c r="B103" s="1225" t="s">
        <v>1050</v>
      </c>
      <c r="C103" s="1190"/>
      <c r="D103" s="1239"/>
      <c r="E103" s="1200"/>
      <c r="F103" s="1279"/>
    </row>
    <row r="104" spans="1:6">
      <c r="A104" s="1197"/>
      <c r="B104" s="1208"/>
      <c r="C104" s="1190"/>
      <c r="D104" s="1239"/>
      <c r="E104" s="1200"/>
      <c r="F104" s="1279"/>
    </row>
    <row r="105" spans="1:6">
      <c r="A105" s="1262" t="s">
        <v>1162</v>
      </c>
      <c r="B105" s="1208" t="s">
        <v>221</v>
      </c>
      <c r="C105" s="1190" t="s">
        <v>81</v>
      </c>
      <c r="D105" s="1240">
        <v>0.98</v>
      </c>
      <c r="E105" s="754"/>
      <c r="F105" s="1281">
        <f>D105*E105</f>
        <v>0</v>
      </c>
    </row>
    <row r="106" spans="1:6">
      <c r="A106" s="1197"/>
      <c r="B106" s="1208"/>
      <c r="C106" s="1190"/>
      <c r="D106" s="1239"/>
      <c r="E106" s="1200"/>
      <c r="F106" s="1279"/>
    </row>
    <row r="107" spans="1:6">
      <c r="A107" s="1197"/>
      <c r="B107" s="1209"/>
      <c r="C107" s="1190"/>
      <c r="D107" s="1239"/>
      <c r="E107" s="1200"/>
      <c r="F107" s="1279"/>
    </row>
    <row r="108" spans="1:6">
      <c r="A108" s="425"/>
      <c r="B108" s="424"/>
      <c r="C108" s="425"/>
      <c r="D108" s="426"/>
      <c r="E108" s="754"/>
      <c r="F108" s="1279"/>
    </row>
    <row r="109" spans="1:6">
      <c r="A109" s="1218"/>
      <c r="B109" s="1219"/>
      <c r="C109" s="1220"/>
      <c r="D109" s="1221"/>
      <c r="E109" s="1222" t="s">
        <v>48</v>
      </c>
      <c r="F109" s="1284">
        <f>SUM(F13:F107)</f>
        <v>0</v>
      </c>
    </row>
    <row r="110" spans="1:6">
      <c r="A110" s="1262"/>
      <c r="B110" s="1208"/>
      <c r="C110" s="1190"/>
      <c r="D110" s="1444"/>
      <c r="E110" s="1200"/>
      <c r="F110" s="1279"/>
    </row>
    <row r="111" spans="1:6">
      <c r="A111" s="1197"/>
      <c r="B111" s="1198" t="s">
        <v>164</v>
      </c>
      <c r="C111" s="1190"/>
      <c r="D111" s="1239"/>
      <c r="E111" s="1200"/>
      <c r="F111" s="1279"/>
    </row>
    <row r="112" spans="1:6">
      <c r="A112" s="1197"/>
      <c r="B112" s="1224"/>
      <c r="C112" s="1190"/>
      <c r="D112" s="1239"/>
      <c r="E112" s="1200"/>
      <c r="F112" s="1279"/>
    </row>
    <row r="113" spans="1:6">
      <c r="A113" s="1197"/>
      <c r="B113" s="1207" t="s">
        <v>165</v>
      </c>
      <c r="C113" s="1190"/>
      <c r="D113" s="1239"/>
      <c r="E113" s="1200"/>
      <c r="F113" s="1279"/>
    </row>
    <row r="114" spans="1:6">
      <c r="A114" s="1197"/>
      <c r="B114" s="1208"/>
      <c r="C114" s="1190"/>
      <c r="D114" s="1239"/>
      <c r="E114" s="1200"/>
      <c r="F114" s="1279"/>
    </row>
    <row r="115" spans="1:6">
      <c r="A115" s="1197"/>
      <c r="B115" s="1249" t="s">
        <v>1163</v>
      </c>
      <c r="C115" s="1190"/>
      <c r="D115" s="1239"/>
      <c r="E115" s="1200"/>
      <c r="F115" s="1279"/>
    </row>
    <row r="116" spans="1:6">
      <c r="A116" s="1197"/>
      <c r="B116" s="1224"/>
      <c r="C116" s="1190"/>
      <c r="D116" s="1239"/>
      <c r="E116" s="1200"/>
      <c r="F116" s="1279"/>
    </row>
    <row r="117" spans="1:6">
      <c r="A117" s="1197"/>
      <c r="B117" s="1225" t="s">
        <v>168</v>
      </c>
      <c r="C117" s="1190"/>
      <c r="D117" s="1240"/>
      <c r="E117" s="1200"/>
      <c r="F117" s="1279"/>
    </row>
    <row r="118" spans="1:6">
      <c r="A118" s="1197"/>
      <c r="B118" s="1208"/>
      <c r="C118" s="1190"/>
      <c r="D118" s="1240"/>
      <c r="E118" s="1200"/>
      <c r="F118" s="1279"/>
    </row>
    <row r="119" spans="1:6">
      <c r="A119" s="1197" t="s">
        <v>1006</v>
      </c>
      <c r="B119" s="1208" t="s">
        <v>1053</v>
      </c>
      <c r="C119" s="1190" t="s">
        <v>89</v>
      </c>
      <c r="D119" s="1240">
        <v>17.559999999999999</v>
      </c>
      <c r="E119" s="754"/>
      <c r="F119" s="1281">
        <f>D119*E119</f>
        <v>0</v>
      </c>
    </row>
    <row r="120" spans="1:6">
      <c r="A120" s="1252"/>
      <c r="B120" s="1224"/>
      <c r="C120" s="1253"/>
      <c r="D120" s="1254"/>
      <c r="E120" s="1200"/>
      <c r="F120" s="1279"/>
    </row>
    <row r="121" spans="1:6">
      <c r="A121" s="1197"/>
      <c r="B121" s="1198" t="s">
        <v>169</v>
      </c>
      <c r="C121" s="1190"/>
      <c r="D121" s="1239"/>
      <c r="E121" s="1200"/>
      <c r="F121" s="1279"/>
    </row>
    <row r="122" spans="1:6">
      <c r="A122" s="1197"/>
      <c r="B122" s="1198"/>
      <c r="C122" s="1190"/>
      <c r="D122" s="1239"/>
      <c r="E122" s="1200"/>
      <c r="F122" s="1279"/>
    </row>
    <row r="123" spans="1:6">
      <c r="A123" s="1197"/>
      <c r="B123" s="1249" t="s">
        <v>1054</v>
      </c>
      <c r="C123" s="1190"/>
      <c r="D123" s="1239"/>
      <c r="E123" s="1200"/>
      <c r="F123" s="1279"/>
    </row>
    <row r="124" spans="1:6">
      <c r="A124" s="1197"/>
      <c r="B124" s="1249"/>
      <c r="C124" s="1190"/>
      <c r="D124" s="1239"/>
      <c r="E124" s="1200"/>
      <c r="F124" s="1279"/>
    </row>
    <row r="125" spans="1:6" ht="25.5">
      <c r="A125" s="1197"/>
      <c r="B125" s="1225" t="s">
        <v>1055</v>
      </c>
      <c r="C125" s="1190"/>
      <c r="D125" s="1239"/>
      <c r="E125" s="1200"/>
      <c r="F125" s="1279"/>
    </row>
    <row r="126" spans="1:6">
      <c r="A126" s="1197"/>
      <c r="B126" s="1224"/>
      <c r="C126" s="1190"/>
      <c r="D126" s="1239"/>
      <c r="E126" s="1200"/>
      <c r="F126" s="1279"/>
    </row>
    <row r="127" spans="1:6">
      <c r="A127" s="1197" t="s">
        <v>1056</v>
      </c>
      <c r="B127" s="1255" t="s">
        <v>297</v>
      </c>
      <c r="C127" s="1190" t="s">
        <v>79</v>
      </c>
      <c r="D127" s="1240">
        <f>D84*70/1000</f>
        <v>0.52982999999999991</v>
      </c>
      <c r="E127" s="1257"/>
      <c r="F127" s="1281">
        <f>D127*E127</f>
        <v>0</v>
      </c>
    </row>
    <row r="128" spans="1:6">
      <c r="A128" s="1197"/>
      <c r="B128" s="1255"/>
      <c r="C128" s="1190"/>
      <c r="D128" s="1240"/>
      <c r="E128" s="1257"/>
      <c r="F128" s="1279"/>
    </row>
    <row r="129" spans="1:6">
      <c r="A129" s="1252"/>
      <c r="B129" s="1249" t="s">
        <v>1014</v>
      </c>
      <c r="C129" s="1253"/>
      <c r="D129" s="1258"/>
      <c r="E129" s="1200"/>
      <c r="F129" s="1279"/>
    </row>
    <row r="130" spans="1:6">
      <c r="A130" s="1252"/>
      <c r="B130" s="1224"/>
      <c r="C130" s="1253"/>
      <c r="D130" s="1258"/>
      <c r="E130" s="1200"/>
      <c r="F130" s="1279"/>
    </row>
    <row r="131" spans="1:6">
      <c r="A131" s="1252"/>
      <c r="B131" s="1259" t="s">
        <v>172</v>
      </c>
      <c r="C131" s="1253"/>
      <c r="D131" s="1258"/>
      <c r="E131" s="1200"/>
      <c r="F131" s="1279"/>
    </row>
    <row r="132" spans="1:6">
      <c r="A132" s="1252"/>
      <c r="B132" s="1224"/>
      <c r="C132" s="1253"/>
      <c r="D132" s="1258"/>
      <c r="E132" s="1260"/>
      <c r="F132" s="1279"/>
    </row>
    <row r="133" spans="1:6">
      <c r="A133" s="1197" t="s">
        <v>243</v>
      </c>
      <c r="B133" s="1224" t="s">
        <v>1057</v>
      </c>
      <c r="C133" s="1253" t="s">
        <v>89</v>
      </c>
      <c r="D133" s="1254">
        <f>8.7*8.7</f>
        <v>75.689999999999984</v>
      </c>
      <c r="E133" s="1200"/>
      <c r="F133" s="1281">
        <f>D133*E133</f>
        <v>0</v>
      </c>
    </row>
    <row r="134" spans="1:6">
      <c r="A134" s="1252"/>
      <c r="B134" s="1224"/>
      <c r="C134" s="1253"/>
      <c r="D134" s="1254"/>
      <c r="E134" s="1200"/>
      <c r="F134" s="1279"/>
    </row>
    <row r="135" spans="1:6">
      <c r="A135" s="1005"/>
      <c r="B135" s="1010"/>
      <c r="C135" s="228"/>
      <c r="D135" s="1007"/>
      <c r="E135" s="530"/>
      <c r="F135" s="529"/>
    </row>
    <row r="136" spans="1:6">
      <c r="A136" s="1197"/>
      <c r="B136" s="1207" t="s">
        <v>1058</v>
      </c>
      <c r="C136" s="1190"/>
      <c r="D136" s="1240"/>
      <c r="E136" s="1200"/>
      <c r="F136" s="1279"/>
    </row>
    <row r="137" spans="1:6">
      <c r="A137" s="1197"/>
      <c r="B137" s="1255"/>
      <c r="C137" s="1190"/>
      <c r="D137" s="1240"/>
      <c r="E137" s="1257"/>
      <c r="F137" s="1279"/>
    </row>
    <row r="138" spans="1:6">
      <c r="A138" s="1252"/>
      <c r="B138" s="1249" t="s">
        <v>1059</v>
      </c>
      <c r="C138" s="1190"/>
      <c r="D138" s="1261"/>
      <c r="E138" s="1200"/>
      <c r="F138" s="1279"/>
    </row>
    <row r="139" spans="1:6">
      <c r="A139" s="1252"/>
      <c r="B139" s="1224"/>
      <c r="C139" s="1190"/>
      <c r="D139" s="1261"/>
      <c r="E139" s="1200"/>
      <c r="F139" s="1279"/>
    </row>
    <row r="140" spans="1:6" ht="25.5">
      <c r="A140" s="1252"/>
      <c r="B140" s="1225" t="s">
        <v>1164</v>
      </c>
      <c r="C140" s="1190"/>
      <c r="D140" s="1261"/>
      <c r="E140" s="1200"/>
      <c r="F140" s="1279"/>
    </row>
    <row r="141" spans="1:6">
      <c r="A141" s="1252"/>
      <c r="B141" s="1224"/>
      <c r="C141" s="1190"/>
      <c r="D141" s="1261"/>
      <c r="E141" s="1200"/>
      <c r="F141" s="1279"/>
    </row>
    <row r="142" spans="1:6">
      <c r="A142" s="1262" t="s">
        <v>1165</v>
      </c>
      <c r="B142" s="1224" t="s">
        <v>1166</v>
      </c>
      <c r="C142" s="1190" t="s">
        <v>184</v>
      </c>
      <c r="D142" s="1199">
        <v>5</v>
      </c>
      <c r="E142" s="754"/>
      <c r="F142" s="1281">
        <f>D142*E142</f>
        <v>0</v>
      </c>
    </row>
    <row r="143" spans="1:6">
      <c r="A143" s="1252"/>
      <c r="B143" s="1224"/>
      <c r="C143" s="1190"/>
      <c r="D143" s="1261"/>
      <c r="E143" s="1200"/>
      <c r="F143" s="1279"/>
    </row>
    <row r="144" spans="1:6" ht="25.5">
      <c r="A144" s="1252"/>
      <c r="B144" s="1225" t="s">
        <v>1167</v>
      </c>
      <c r="C144" s="1190"/>
      <c r="D144" s="1261"/>
      <c r="E144" s="1200"/>
      <c r="F144" s="1279"/>
    </row>
    <row r="145" spans="1:6">
      <c r="A145" s="1252"/>
      <c r="B145" s="1224"/>
      <c r="C145" s="1190"/>
      <c r="D145" s="1261"/>
      <c r="E145" s="1200"/>
      <c r="F145" s="1279"/>
    </row>
    <row r="146" spans="1:6">
      <c r="A146" s="1262" t="s">
        <v>1061</v>
      </c>
      <c r="B146" s="1224" t="s">
        <v>194</v>
      </c>
      <c r="C146" s="1190" t="s">
        <v>184</v>
      </c>
      <c r="D146" s="1199">
        <v>9</v>
      </c>
      <c r="E146" s="754"/>
      <c r="F146" s="1281">
        <f>D146*E146</f>
        <v>0</v>
      </c>
    </row>
    <row r="147" spans="1:6">
      <c r="A147" s="1197"/>
      <c r="B147" s="1255"/>
      <c r="C147" s="1190"/>
      <c r="D147" s="1240"/>
      <c r="E147" s="1257"/>
      <c r="F147" s="1279"/>
    </row>
    <row r="148" spans="1:6">
      <c r="A148" s="277"/>
      <c r="B148" s="417" t="s">
        <v>1062</v>
      </c>
      <c r="C148" s="277"/>
      <c r="D148" s="582"/>
      <c r="E148" s="754"/>
      <c r="F148" s="1279"/>
    </row>
    <row r="149" spans="1:6">
      <c r="A149" s="277"/>
      <c r="B149" s="575"/>
      <c r="C149" s="277"/>
      <c r="D149" s="582"/>
      <c r="E149" s="754"/>
      <c r="F149" s="1279"/>
    </row>
    <row r="150" spans="1:6">
      <c r="A150" s="1169"/>
      <c r="B150" s="501" t="s">
        <v>1063</v>
      </c>
      <c r="C150" s="277"/>
      <c r="D150" s="508"/>
      <c r="E150" s="754"/>
      <c r="F150" s="1279"/>
    </row>
    <row r="151" spans="1:6">
      <c r="A151" s="1169"/>
      <c r="B151" s="575"/>
      <c r="C151" s="277"/>
      <c r="D151" s="508"/>
      <c r="E151" s="754"/>
      <c r="F151" s="1279"/>
    </row>
    <row r="152" spans="1:6">
      <c r="A152" s="425"/>
      <c r="B152" s="429" t="s">
        <v>1064</v>
      </c>
      <c r="C152" s="425"/>
      <c r="D152" s="453"/>
      <c r="E152" s="754"/>
      <c r="F152" s="1279"/>
    </row>
    <row r="153" spans="1:6">
      <c r="A153" s="425"/>
      <c r="B153" s="424"/>
      <c r="C153" s="425"/>
      <c r="D153" s="453"/>
      <c r="E153" s="754"/>
      <c r="F153" s="1279"/>
    </row>
    <row r="154" spans="1:6" ht="25.5">
      <c r="A154" s="277"/>
      <c r="B154" s="1151" t="s">
        <v>1065</v>
      </c>
      <c r="C154" s="277"/>
      <c r="D154" s="508"/>
      <c r="E154" s="754"/>
      <c r="F154" s="1279"/>
    </row>
    <row r="155" spans="1:6">
      <c r="A155" s="277"/>
      <c r="B155" s="1263"/>
      <c r="C155" s="277"/>
      <c r="D155" s="508"/>
      <c r="E155" s="754"/>
      <c r="F155" s="1279"/>
    </row>
    <row r="156" spans="1:6">
      <c r="A156" s="1169" t="s">
        <v>1066</v>
      </c>
      <c r="B156" s="1263" t="s">
        <v>1067</v>
      </c>
      <c r="C156" s="277" t="s">
        <v>31</v>
      </c>
      <c r="D156" s="508">
        <v>1</v>
      </c>
      <c r="E156" s="754"/>
      <c r="F156" s="1281">
        <f>D156*E156</f>
        <v>0</v>
      </c>
    </row>
    <row r="157" spans="1:6">
      <c r="A157" s="1169" t="s">
        <v>1068</v>
      </c>
      <c r="B157" s="1263" t="s">
        <v>1069</v>
      </c>
      <c r="C157" s="277" t="s">
        <v>31</v>
      </c>
      <c r="D157" s="508">
        <v>4</v>
      </c>
      <c r="E157" s="754"/>
      <c r="F157" s="1281">
        <f>D157*E157</f>
        <v>0</v>
      </c>
    </row>
    <row r="158" spans="1:6">
      <c r="A158" s="1197"/>
      <c r="B158" s="1255"/>
      <c r="C158" s="1190"/>
      <c r="D158" s="1240"/>
      <c r="E158" s="1257"/>
      <c r="F158" s="1279"/>
    </row>
    <row r="159" spans="1:6">
      <c r="A159" s="1264"/>
      <c r="B159" s="422" t="s">
        <v>1070</v>
      </c>
      <c r="C159" s="278"/>
      <c r="D159" s="1265"/>
      <c r="E159" s="754"/>
      <c r="F159" s="1279"/>
    </row>
    <row r="160" spans="1:6">
      <c r="A160" s="1264"/>
      <c r="B160" s="422"/>
      <c r="C160" s="278"/>
      <c r="D160" s="1265"/>
      <c r="E160" s="754"/>
      <c r="F160" s="1279"/>
    </row>
    <row r="161" spans="1:6" ht="25.5">
      <c r="A161" s="1266"/>
      <c r="B161" s="1151" t="s">
        <v>1071</v>
      </c>
      <c r="C161" s="278"/>
      <c r="D161" s="1267"/>
      <c r="E161" s="754"/>
      <c r="F161" s="1279"/>
    </row>
    <row r="162" spans="1:6">
      <c r="A162" s="1266"/>
      <c r="B162" s="420"/>
      <c r="C162" s="278"/>
      <c r="D162" s="1267"/>
      <c r="E162" s="754"/>
      <c r="F162" s="1279"/>
    </row>
    <row r="163" spans="1:6">
      <c r="A163" s="1268" t="s">
        <v>1072</v>
      </c>
      <c r="B163" s="278" t="s">
        <v>1073</v>
      </c>
      <c r="C163" s="425" t="s">
        <v>31</v>
      </c>
      <c r="D163" s="453">
        <v>2</v>
      </c>
      <c r="E163" s="754"/>
      <c r="F163" s="1281">
        <f>D163*E163</f>
        <v>0</v>
      </c>
    </row>
    <row r="164" spans="1:6">
      <c r="A164" s="1268"/>
      <c r="B164" s="278"/>
      <c r="C164" s="425"/>
      <c r="D164" s="453"/>
      <c r="E164" s="1181"/>
      <c r="F164" s="1279"/>
    </row>
    <row r="165" spans="1:6">
      <c r="A165" s="1197"/>
      <c r="B165" s="1255"/>
      <c r="C165" s="1190"/>
      <c r="D165" s="1240"/>
      <c r="E165" s="1257"/>
      <c r="F165" s="1279"/>
    </row>
    <row r="166" spans="1:6">
      <c r="A166" s="1197"/>
      <c r="B166" s="1255"/>
      <c r="C166" s="1190"/>
      <c r="D166" s="1240"/>
      <c r="E166" s="1257"/>
      <c r="F166" s="1279"/>
    </row>
    <row r="167" spans="1:6">
      <c r="A167" s="1218"/>
      <c r="B167" s="1219"/>
      <c r="C167" s="1220"/>
      <c r="D167" s="1221"/>
      <c r="E167" s="1222" t="s">
        <v>48</v>
      </c>
      <c r="F167" s="1284">
        <f>SUM(F111:F166)</f>
        <v>0</v>
      </c>
    </row>
    <row r="168" spans="1:6">
      <c r="A168" s="1197"/>
      <c r="B168" s="1255"/>
      <c r="C168" s="1190"/>
      <c r="D168" s="1240"/>
      <c r="E168" s="1257"/>
      <c r="F168" s="1279"/>
    </row>
    <row r="169" spans="1:6">
      <c r="A169" s="1266"/>
      <c r="B169" s="422" t="s">
        <v>1074</v>
      </c>
      <c r="C169" s="425"/>
      <c r="D169" s="1150"/>
      <c r="E169" s="1269"/>
      <c r="F169" s="1279"/>
    </row>
    <row r="170" spans="1:6">
      <c r="A170" s="1266"/>
      <c r="B170" s="454"/>
      <c r="C170" s="425"/>
      <c r="D170" s="1150"/>
      <c r="E170" s="1269"/>
      <c r="F170" s="1279"/>
    </row>
    <row r="171" spans="1:6" ht="25.5">
      <c r="A171" s="1266"/>
      <c r="B171" s="454" t="s">
        <v>1075</v>
      </c>
      <c r="C171" s="425"/>
      <c r="D171" s="1150"/>
      <c r="E171" s="1269"/>
      <c r="F171" s="1279"/>
    </row>
    <row r="172" spans="1:6">
      <c r="A172" s="1270"/>
      <c r="B172" s="420"/>
      <c r="C172" s="425"/>
      <c r="D172" s="1150"/>
      <c r="E172" s="1269"/>
      <c r="F172" s="1279"/>
    </row>
    <row r="173" spans="1:6">
      <c r="A173" s="1271" t="s">
        <v>1076</v>
      </c>
      <c r="B173" s="424" t="s">
        <v>1077</v>
      </c>
      <c r="C173" s="425" t="s">
        <v>31</v>
      </c>
      <c r="D173" s="1272">
        <v>1</v>
      </c>
      <c r="E173" s="865"/>
      <c r="F173" s="1281">
        <f>D173*E173</f>
        <v>0</v>
      </c>
    </row>
    <row r="174" spans="1:6">
      <c r="A174" s="1271" t="s">
        <v>1078</v>
      </c>
      <c r="B174" s="424" t="s">
        <v>1168</v>
      </c>
      <c r="C174" s="425" t="s">
        <v>31</v>
      </c>
      <c r="D174" s="1272">
        <v>1</v>
      </c>
      <c r="E174" s="865"/>
      <c r="F174" s="1281">
        <f>D174*E174</f>
        <v>0</v>
      </c>
    </row>
    <row r="175" spans="1:6">
      <c r="A175" s="1271" t="s">
        <v>1080</v>
      </c>
      <c r="B175" s="424" t="s">
        <v>1169</v>
      </c>
      <c r="C175" s="425" t="s">
        <v>31</v>
      </c>
      <c r="D175" s="1272">
        <v>1</v>
      </c>
      <c r="E175" s="865"/>
      <c r="F175" s="1281">
        <f>D175*E175</f>
        <v>0</v>
      </c>
    </row>
    <row r="176" spans="1:6">
      <c r="A176" s="1271" t="s">
        <v>1081</v>
      </c>
      <c r="B176" s="424" t="s">
        <v>1087</v>
      </c>
      <c r="C176" s="425" t="s">
        <v>31</v>
      </c>
      <c r="D176" s="1272">
        <v>4</v>
      </c>
      <c r="E176" s="865"/>
      <c r="F176" s="1281">
        <f>D176*E176</f>
        <v>0</v>
      </c>
    </row>
    <row r="177" spans="1:6">
      <c r="A177" s="425"/>
      <c r="B177" s="422"/>
      <c r="C177" s="425"/>
      <c r="D177" s="1150"/>
      <c r="E177" s="865"/>
      <c r="F177" s="1279"/>
    </row>
    <row r="178" spans="1:6" ht="25.5">
      <c r="A178" s="1266"/>
      <c r="B178" s="454" t="s">
        <v>1083</v>
      </c>
      <c r="C178" s="425"/>
      <c r="D178" s="1150"/>
      <c r="E178" s="1447"/>
      <c r="F178" s="1279"/>
    </row>
    <row r="179" spans="1:6">
      <c r="A179" s="1270"/>
      <c r="B179" s="420"/>
      <c r="C179" s="425"/>
      <c r="D179" s="1150"/>
      <c r="E179" s="1447"/>
      <c r="F179" s="1281"/>
    </row>
    <row r="180" spans="1:6">
      <c r="A180" s="1271" t="s">
        <v>1084</v>
      </c>
      <c r="B180" s="424" t="s">
        <v>1170</v>
      </c>
      <c r="C180" s="425" t="s">
        <v>31</v>
      </c>
      <c r="D180" s="1272">
        <v>1</v>
      </c>
      <c r="E180" s="865"/>
      <c r="F180" s="1281">
        <f>D180*E180</f>
        <v>0</v>
      </c>
    </row>
    <row r="181" spans="1:6">
      <c r="A181" s="1271" t="s">
        <v>1086</v>
      </c>
      <c r="B181" s="424" t="s">
        <v>1168</v>
      </c>
      <c r="C181" s="425" t="s">
        <v>31</v>
      </c>
      <c r="D181" s="1272">
        <v>1</v>
      </c>
      <c r="E181" s="865"/>
      <c r="F181" s="1281">
        <f>D181*E181</f>
        <v>0</v>
      </c>
    </row>
    <row r="182" spans="1:6">
      <c r="A182" s="275"/>
      <c r="B182" s="420"/>
      <c r="C182" s="425"/>
      <c r="D182" s="1150"/>
      <c r="E182" s="865"/>
      <c r="F182" s="1279"/>
    </row>
    <row r="183" spans="1:6">
      <c r="A183" s="1169"/>
      <c r="B183" s="1273" t="s">
        <v>1088</v>
      </c>
      <c r="C183" s="1263"/>
      <c r="D183" s="1274"/>
      <c r="E183" s="1447"/>
      <c r="F183" s="1279"/>
    </row>
    <row r="184" spans="1:6">
      <c r="A184" s="1169"/>
      <c r="B184" s="1273"/>
      <c r="C184" s="1263"/>
      <c r="D184" s="1274"/>
      <c r="E184" s="1447"/>
      <c r="F184" s="1279"/>
    </row>
    <row r="185" spans="1:6" ht="25.5">
      <c r="A185" s="1169"/>
      <c r="B185" s="1275" t="s">
        <v>1089</v>
      </c>
      <c r="C185" s="1263"/>
      <c r="D185" s="1274"/>
      <c r="E185" s="1447"/>
      <c r="F185" s="1279"/>
    </row>
    <row r="186" spans="1:6">
      <c r="A186" s="1169"/>
      <c r="B186" s="1275"/>
      <c r="C186" s="1263"/>
      <c r="D186" s="1274"/>
      <c r="E186" s="1447"/>
      <c r="F186" s="1279"/>
    </row>
    <row r="187" spans="1:6">
      <c r="A187" s="277" t="s">
        <v>1090</v>
      </c>
      <c r="B187" s="279" t="s">
        <v>1091</v>
      </c>
      <c r="C187" s="277" t="s">
        <v>31</v>
      </c>
      <c r="D187" s="1276">
        <v>1</v>
      </c>
      <c r="E187" s="1447"/>
      <c r="F187" s="1281">
        <f>D187*E187</f>
        <v>0</v>
      </c>
    </row>
    <row r="188" spans="1:6">
      <c r="A188" s="1277"/>
      <c r="B188" s="1224"/>
      <c r="C188" s="1277"/>
      <c r="D188" s="1278"/>
      <c r="E188" s="1448"/>
      <c r="F188" s="1279"/>
    </row>
    <row r="189" spans="1:6">
      <c r="A189" s="1197"/>
      <c r="B189" s="1207" t="s">
        <v>1092</v>
      </c>
      <c r="C189" s="1190"/>
      <c r="D189" s="1250"/>
      <c r="E189" s="1449"/>
      <c r="F189" s="1279"/>
    </row>
    <row r="190" spans="1:6">
      <c r="A190" s="1197"/>
      <c r="B190" s="1198" t="s">
        <v>361</v>
      </c>
      <c r="C190" s="1190"/>
      <c r="D190" s="1250"/>
      <c r="E190" s="1449"/>
      <c r="F190" s="1279"/>
    </row>
    <row r="191" spans="1:6">
      <c r="A191" s="1197"/>
      <c r="B191" s="1224"/>
      <c r="C191" s="1190"/>
      <c r="D191" s="1250"/>
      <c r="E191" s="1449"/>
      <c r="F191" s="1279"/>
    </row>
    <row r="192" spans="1:6">
      <c r="A192" s="1197"/>
      <c r="B192" s="1249" t="s">
        <v>1093</v>
      </c>
      <c r="C192" s="1190"/>
      <c r="D192" s="1250"/>
      <c r="E192" s="1449"/>
      <c r="F192" s="1279"/>
    </row>
    <row r="193" spans="1:6">
      <c r="A193" s="1197"/>
      <c r="B193" s="1249"/>
      <c r="C193" s="1190"/>
      <c r="D193" s="1250"/>
      <c r="E193" s="1449"/>
      <c r="F193" s="1279"/>
    </row>
    <row r="194" spans="1:6" ht="63.75">
      <c r="A194" s="1197"/>
      <c r="B194" s="1225" t="s">
        <v>528</v>
      </c>
      <c r="C194" s="1190"/>
      <c r="D194" s="1250"/>
      <c r="E194" s="1449"/>
      <c r="F194" s="1279"/>
    </row>
    <row r="195" spans="1:6">
      <c r="A195" s="1197"/>
      <c r="B195" s="1224"/>
      <c r="C195" s="1190"/>
      <c r="D195" s="1250"/>
      <c r="E195" s="1449"/>
      <c r="F195" s="1279"/>
    </row>
    <row r="196" spans="1:6">
      <c r="A196" s="1253" t="s">
        <v>362</v>
      </c>
      <c r="B196" s="1224" t="s">
        <v>194</v>
      </c>
      <c r="C196" s="1190" t="s">
        <v>31</v>
      </c>
      <c r="D196" s="1250">
        <v>1</v>
      </c>
      <c r="E196" s="1449"/>
      <c r="F196" s="1281">
        <f>D196*E196</f>
        <v>0</v>
      </c>
    </row>
    <row r="197" spans="1:6">
      <c r="A197" s="1253"/>
      <c r="B197" s="1224"/>
      <c r="C197" s="1190"/>
      <c r="D197" s="1250"/>
      <c r="E197" s="1449"/>
      <c r="F197" s="1279"/>
    </row>
    <row r="198" spans="1:6" ht="25.5">
      <c r="A198" s="1197"/>
      <c r="B198" s="1207" t="s">
        <v>1094</v>
      </c>
      <c r="C198" s="1190"/>
      <c r="D198" s="1250"/>
      <c r="E198" s="1449"/>
      <c r="F198" s="1279"/>
    </row>
    <row r="199" spans="1:6">
      <c r="A199" s="1197"/>
      <c r="B199" s="1207"/>
      <c r="C199" s="1190"/>
      <c r="D199" s="1250"/>
      <c r="E199" s="1449"/>
      <c r="F199" s="1279"/>
    </row>
    <row r="200" spans="1:6">
      <c r="A200" s="277"/>
      <c r="B200" s="574" t="s">
        <v>1095</v>
      </c>
      <c r="C200" s="277"/>
      <c r="D200" s="508"/>
      <c r="E200" s="1450"/>
      <c r="F200" s="1279"/>
    </row>
    <row r="201" spans="1:6">
      <c r="A201" s="277"/>
      <c r="B201" s="575"/>
      <c r="C201" s="277"/>
      <c r="D201" s="508"/>
      <c r="E201" s="1450"/>
      <c r="F201" s="1279"/>
    </row>
    <row r="202" spans="1:6">
      <c r="A202" s="277"/>
      <c r="B202" s="1280" t="s">
        <v>1096</v>
      </c>
      <c r="C202" s="277"/>
      <c r="D202" s="508"/>
      <c r="E202" s="1450"/>
      <c r="F202" s="1279"/>
    </row>
    <row r="203" spans="1:6">
      <c r="A203" s="277"/>
      <c r="B203" s="1280"/>
      <c r="C203" s="277"/>
      <c r="D203" s="508"/>
      <c r="E203" s="1450"/>
      <c r="F203" s="1279"/>
    </row>
    <row r="204" spans="1:6">
      <c r="A204" s="277"/>
      <c r="B204" s="580" t="s">
        <v>1097</v>
      </c>
      <c r="C204" s="277"/>
      <c r="D204" s="508"/>
      <c r="E204" s="1450"/>
      <c r="F204" s="1279"/>
    </row>
    <row r="205" spans="1:6">
      <c r="A205" s="277"/>
      <c r="B205" s="575"/>
      <c r="C205" s="277"/>
      <c r="D205" s="508"/>
      <c r="E205" s="1450"/>
      <c r="F205" s="1279"/>
    </row>
    <row r="206" spans="1:6">
      <c r="A206" s="277" t="s">
        <v>1098</v>
      </c>
      <c r="B206" s="575" t="s">
        <v>1099</v>
      </c>
      <c r="C206" s="277" t="s">
        <v>81</v>
      </c>
      <c r="D206" s="584">
        <v>0.71500000000000008</v>
      </c>
      <c r="E206" s="1450"/>
      <c r="F206" s="1281">
        <f>D206*E206</f>
        <v>0</v>
      </c>
    </row>
    <row r="207" spans="1:6">
      <c r="A207" s="277"/>
      <c r="B207" s="575"/>
      <c r="C207" s="277"/>
      <c r="D207" s="584"/>
      <c r="E207" s="1450"/>
      <c r="F207" s="1279"/>
    </row>
    <row r="208" spans="1:6">
      <c r="A208" s="1197"/>
      <c r="B208" s="1198" t="s">
        <v>1100</v>
      </c>
      <c r="C208" s="1190"/>
      <c r="D208" s="1250"/>
      <c r="E208" s="1449"/>
      <c r="F208" s="1279"/>
    </row>
    <row r="209" spans="1:6">
      <c r="A209" s="1197"/>
      <c r="B209" s="1198"/>
      <c r="C209" s="1190"/>
      <c r="D209" s="1250"/>
      <c r="E209" s="1449"/>
      <c r="F209" s="1279"/>
    </row>
    <row r="210" spans="1:6" ht="25.5">
      <c r="A210" s="1197"/>
      <c r="B210" s="1282" t="s">
        <v>1101</v>
      </c>
      <c r="C210" s="1190"/>
      <c r="D210" s="1250"/>
      <c r="E210" s="1449"/>
      <c r="F210" s="1279"/>
    </row>
    <row r="211" spans="1:6">
      <c r="A211" s="1197"/>
      <c r="B211" s="1224"/>
      <c r="C211" s="1190"/>
      <c r="D211" s="1250"/>
      <c r="E211" s="1449"/>
      <c r="F211" s="1279"/>
    </row>
    <row r="212" spans="1:6">
      <c r="A212" s="1197" t="s">
        <v>1102</v>
      </c>
      <c r="B212" s="1224" t="s">
        <v>195</v>
      </c>
      <c r="C212" s="1190" t="s">
        <v>184</v>
      </c>
      <c r="D212" s="1240">
        <v>13</v>
      </c>
      <c r="E212" s="1449"/>
      <c r="F212" s="1281">
        <f>D212*E212</f>
        <v>0</v>
      </c>
    </row>
    <row r="213" spans="1:6">
      <c r="A213" s="1197"/>
      <c r="B213" s="1224"/>
      <c r="C213" s="1190"/>
      <c r="D213" s="1240"/>
      <c r="E213" s="1449"/>
      <c r="F213" s="1279"/>
    </row>
    <row r="214" spans="1:6">
      <c r="A214" s="1197"/>
      <c r="B214" s="1198" t="s">
        <v>1103</v>
      </c>
      <c r="C214" s="1190"/>
      <c r="D214" s="1240"/>
      <c r="E214" s="1449"/>
      <c r="F214" s="1279"/>
    </row>
    <row r="215" spans="1:6">
      <c r="A215" s="1197"/>
      <c r="B215" s="1224"/>
      <c r="C215" s="1190"/>
      <c r="D215" s="1240"/>
      <c r="E215" s="1449"/>
      <c r="F215" s="1279"/>
    </row>
    <row r="216" spans="1:6" ht="25.5">
      <c r="A216" s="1252"/>
      <c r="B216" s="1282" t="s">
        <v>1104</v>
      </c>
      <c r="C216" s="1253"/>
      <c r="D216" s="1254"/>
      <c r="E216" s="1449"/>
      <c r="F216" s="1279"/>
    </row>
    <row r="217" spans="1:6">
      <c r="A217" s="1252"/>
      <c r="B217" s="1224"/>
      <c r="C217" s="1253"/>
      <c r="D217" s="1254"/>
      <c r="E217" s="1449"/>
      <c r="F217" s="1279"/>
    </row>
    <row r="218" spans="1:6">
      <c r="A218" s="1252" t="s">
        <v>196</v>
      </c>
      <c r="B218" s="1224" t="s">
        <v>195</v>
      </c>
      <c r="C218" s="1253" t="s">
        <v>184</v>
      </c>
      <c r="D218" s="1254">
        <v>13</v>
      </c>
      <c r="E218" s="1200"/>
      <c r="F218" s="1281">
        <f>D218*E218</f>
        <v>0</v>
      </c>
    </row>
    <row r="219" spans="1:6">
      <c r="A219" s="1218"/>
      <c r="B219" s="1219"/>
      <c r="C219" s="1220"/>
      <c r="D219" s="1221"/>
      <c r="E219" s="1222" t="s">
        <v>48</v>
      </c>
      <c r="F219" s="1284">
        <f>SUM(F168:F218)</f>
        <v>0</v>
      </c>
    </row>
    <row r="220" spans="1:6">
      <c r="A220" s="1014"/>
      <c r="B220" s="1006"/>
      <c r="C220" s="228"/>
      <c r="D220" s="1007"/>
      <c r="E220" s="530"/>
      <c r="F220" s="529"/>
    </row>
    <row r="221" spans="1:6">
      <c r="A221" s="1451"/>
      <c r="B221" s="1006" t="s">
        <v>176</v>
      </c>
      <c r="C221" s="1452"/>
      <c r="D221" s="1453"/>
      <c r="E221" s="530"/>
      <c r="F221" s="529"/>
    </row>
    <row r="222" spans="1:6">
      <c r="A222" s="1015"/>
      <c r="B222" s="1006"/>
      <c r="C222" s="228"/>
      <c r="D222" s="1011"/>
      <c r="E222" s="1454"/>
      <c r="F222" s="529"/>
    </row>
    <row r="223" spans="1:6">
      <c r="A223" s="1015"/>
      <c r="B223" s="1006" t="s">
        <v>513</v>
      </c>
      <c r="C223" s="228"/>
      <c r="D223" s="1011"/>
      <c r="E223" s="530"/>
      <c r="F223" s="529"/>
    </row>
    <row r="224" spans="1:6">
      <c r="A224" s="1015"/>
      <c r="B224" s="1006"/>
      <c r="C224" s="228"/>
      <c r="D224" s="1011"/>
      <c r="E224" s="530"/>
      <c r="F224" s="529"/>
    </row>
    <row r="225" spans="1:6" ht="38.25">
      <c r="A225" s="1014" t="s">
        <v>514</v>
      </c>
      <c r="B225" s="1009" t="s">
        <v>515</v>
      </c>
      <c r="C225" s="228" t="s">
        <v>89</v>
      </c>
      <c r="D225" s="788">
        <v>55.5</v>
      </c>
      <c r="E225" s="273"/>
      <c r="F225" s="529">
        <f>D225*E225</f>
        <v>0</v>
      </c>
    </row>
    <row r="226" spans="1:6">
      <c r="A226" s="1014"/>
      <c r="B226" s="1017"/>
      <c r="C226" s="228"/>
      <c r="D226" s="788"/>
      <c r="E226" s="273"/>
      <c r="F226" s="529"/>
    </row>
    <row r="227" spans="1:6">
      <c r="A227" s="1014"/>
      <c r="B227" s="1006" t="s">
        <v>487</v>
      </c>
      <c r="C227" s="228"/>
      <c r="D227" s="532"/>
      <c r="E227" s="1018"/>
      <c r="F227" s="529"/>
    </row>
    <row r="228" spans="1:6">
      <c r="A228" s="1014"/>
      <c r="B228" s="231"/>
      <c r="C228" s="228"/>
      <c r="D228" s="533"/>
      <c r="E228" s="1018"/>
      <c r="F228" s="529"/>
    </row>
    <row r="229" spans="1:6">
      <c r="A229" s="1455"/>
      <c r="B229" s="1456" t="s">
        <v>535</v>
      </c>
      <c r="C229" s="680"/>
      <c r="D229" s="788"/>
      <c r="E229" s="1454"/>
      <c r="F229" s="529"/>
    </row>
    <row r="230" spans="1:6">
      <c r="A230" s="1455"/>
      <c r="B230" s="1456"/>
      <c r="C230" s="680"/>
      <c r="D230" s="788"/>
      <c r="E230" s="273"/>
      <c r="F230" s="529"/>
    </row>
    <row r="231" spans="1:6">
      <c r="A231" s="1014" t="s">
        <v>924</v>
      </c>
      <c r="B231" s="1021" t="s">
        <v>536</v>
      </c>
      <c r="C231" s="228" t="s">
        <v>81</v>
      </c>
      <c r="D231" s="534">
        <v>3.5</v>
      </c>
      <c r="E231" s="273"/>
      <c r="F231" s="529">
        <f>D231*E231</f>
        <v>0</v>
      </c>
    </row>
    <row r="232" spans="1:6">
      <c r="A232" s="1014"/>
      <c r="B232" s="1021"/>
      <c r="C232" s="228"/>
      <c r="D232" s="534"/>
      <c r="E232" s="273"/>
      <c r="F232" s="529"/>
    </row>
    <row r="233" spans="1:6" ht="25.5">
      <c r="A233" s="1014" t="s">
        <v>925</v>
      </c>
      <c r="B233" s="1021" t="s">
        <v>537</v>
      </c>
      <c r="C233" s="228" t="s">
        <v>81</v>
      </c>
      <c r="D233" s="534">
        <v>4.5</v>
      </c>
      <c r="E233" s="273"/>
      <c r="F233" s="529">
        <f>D233*E233</f>
        <v>0</v>
      </c>
    </row>
    <row r="234" spans="1:6">
      <c r="A234" s="1014"/>
      <c r="B234" s="1021"/>
      <c r="C234" s="228"/>
      <c r="D234" s="534"/>
      <c r="E234" s="273"/>
      <c r="F234" s="529"/>
    </row>
    <row r="235" spans="1:6" ht="25.5">
      <c r="A235" s="1014" t="s">
        <v>926</v>
      </c>
      <c r="B235" s="1021" t="s">
        <v>538</v>
      </c>
      <c r="C235" s="228" t="s">
        <v>81</v>
      </c>
      <c r="D235" s="534">
        <v>16</v>
      </c>
      <c r="E235" s="535"/>
      <c r="F235" s="529">
        <f>D235*E235</f>
        <v>0</v>
      </c>
    </row>
    <row r="236" spans="1:6">
      <c r="A236" s="1014"/>
      <c r="B236" s="1021"/>
      <c r="C236" s="228"/>
      <c r="D236" s="534"/>
      <c r="E236" s="273"/>
      <c r="F236" s="529"/>
    </row>
    <row r="237" spans="1:6" ht="27.75">
      <c r="A237" s="1014" t="s">
        <v>927</v>
      </c>
      <c r="B237" s="1021" t="s">
        <v>1105</v>
      </c>
      <c r="C237" s="228" t="s">
        <v>31</v>
      </c>
      <c r="D237" s="534">
        <v>330</v>
      </c>
      <c r="E237" s="273"/>
      <c r="F237" s="529">
        <f>D237*E237</f>
        <v>0</v>
      </c>
    </row>
    <row r="238" spans="1:6">
      <c r="A238" s="1019"/>
      <c r="B238" s="1021"/>
      <c r="C238" s="228"/>
      <c r="D238" s="813"/>
      <c r="E238" s="273"/>
      <c r="F238" s="529"/>
    </row>
    <row r="239" spans="1:6">
      <c r="A239" s="1019"/>
      <c r="B239" s="1456" t="s">
        <v>539</v>
      </c>
      <c r="C239" s="228"/>
      <c r="D239" s="813"/>
      <c r="E239" s="273"/>
      <c r="F239" s="529"/>
    </row>
    <row r="240" spans="1:6" ht="38.25">
      <c r="A240" s="1457"/>
      <c r="B240" s="1009" t="s">
        <v>521</v>
      </c>
      <c r="C240" s="228"/>
      <c r="D240" s="813"/>
      <c r="E240" s="1454"/>
      <c r="F240" s="529"/>
    </row>
    <row r="241" spans="1:6">
      <c r="A241" s="1457"/>
      <c r="B241" s="1009"/>
      <c r="C241" s="228"/>
      <c r="D241" s="813"/>
      <c r="E241" s="535"/>
      <c r="F241" s="529"/>
    </row>
    <row r="242" spans="1:6">
      <c r="A242" s="1014" t="s">
        <v>928</v>
      </c>
      <c r="B242" s="1009" t="s">
        <v>540</v>
      </c>
      <c r="C242" s="228" t="s">
        <v>31</v>
      </c>
      <c r="D242" s="1458">
        <v>4</v>
      </c>
      <c r="E242" s="273"/>
      <c r="F242" s="529">
        <f>D242*E242</f>
        <v>0</v>
      </c>
    </row>
    <row r="243" spans="1:6">
      <c r="A243" s="1019"/>
      <c r="B243" s="1021"/>
      <c r="C243" s="228"/>
      <c r="D243" s="813"/>
      <c r="E243" s="1454"/>
      <c r="F243" s="529"/>
    </row>
    <row r="244" spans="1:6">
      <c r="A244" s="1019"/>
      <c r="B244" s="1456" t="s">
        <v>541</v>
      </c>
      <c r="C244" s="228"/>
      <c r="D244" s="813"/>
      <c r="E244" s="273"/>
      <c r="F244" s="529"/>
    </row>
    <row r="245" spans="1:6" ht="25.5">
      <c r="A245" s="1014" t="s">
        <v>929</v>
      </c>
      <c r="B245" s="1020" t="s">
        <v>524</v>
      </c>
      <c r="C245" s="228" t="s">
        <v>148</v>
      </c>
      <c r="D245" s="536">
        <v>1</v>
      </c>
      <c r="E245" s="273"/>
      <c r="F245" s="529">
        <f>D245*E245</f>
        <v>0</v>
      </c>
    </row>
    <row r="246" spans="1:6">
      <c r="A246" s="1014"/>
      <c r="B246" s="1020"/>
      <c r="C246" s="228"/>
      <c r="D246" s="536"/>
      <c r="E246" s="273"/>
      <c r="F246" s="529"/>
    </row>
    <row r="247" spans="1:6" ht="25.5">
      <c r="A247" s="1014" t="s">
        <v>930</v>
      </c>
      <c r="B247" s="1021" t="s">
        <v>542</v>
      </c>
      <c r="C247" s="228" t="s">
        <v>148</v>
      </c>
      <c r="D247" s="536">
        <v>1</v>
      </c>
      <c r="E247" s="1022"/>
      <c r="F247" s="529">
        <f>D247*E247</f>
        <v>0</v>
      </c>
    </row>
    <row r="248" spans="1:6">
      <c r="A248" s="1014"/>
      <c r="B248" s="1021"/>
      <c r="C248" s="228"/>
      <c r="D248" s="536"/>
      <c r="E248" s="273"/>
      <c r="F248" s="529"/>
    </row>
    <row r="249" spans="1:6">
      <c r="A249" s="1014" t="s">
        <v>931</v>
      </c>
      <c r="B249" s="1021" t="s">
        <v>543</v>
      </c>
      <c r="C249" s="228" t="s">
        <v>148</v>
      </c>
      <c r="D249" s="536">
        <v>1</v>
      </c>
      <c r="E249" s="1022"/>
      <c r="F249" s="529">
        <f>D249*E249</f>
        <v>0</v>
      </c>
    </row>
    <row r="250" spans="1:6">
      <c r="A250" s="1014"/>
      <c r="B250" s="1021"/>
      <c r="C250" s="228"/>
      <c r="D250" s="536"/>
      <c r="E250" s="1454"/>
      <c r="F250" s="529"/>
    </row>
    <row r="251" spans="1:6">
      <c r="A251" s="1014" t="s">
        <v>932</v>
      </c>
      <c r="B251" s="231" t="s">
        <v>526</v>
      </c>
      <c r="C251" s="228" t="s">
        <v>81</v>
      </c>
      <c r="D251" s="532">
        <v>168.75</v>
      </c>
      <c r="E251" s="1023"/>
      <c r="F251" s="529">
        <f>D251*E251</f>
        <v>0</v>
      </c>
    </row>
    <row r="252" spans="1:6">
      <c r="A252" s="1024"/>
      <c r="B252" s="1025"/>
      <c r="C252" s="1026"/>
      <c r="D252" s="1027"/>
      <c r="E252" s="1028"/>
      <c r="F252" s="1029"/>
    </row>
    <row r="253" spans="1:6">
      <c r="A253" s="1030"/>
      <c r="B253" s="1031"/>
      <c r="C253" s="1032"/>
      <c r="D253" s="1033"/>
      <c r="E253" s="354"/>
      <c r="F253" s="538">
        <f>SUM(F221:F252)</f>
        <v>0</v>
      </c>
    </row>
    <row r="254" spans="1:6">
      <c r="A254" s="325"/>
      <c r="B254" s="310"/>
      <c r="C254" s="325"/>
      <c r="D254" s="326"/>
      <c r="E254" s="1022"/>
      <c r="F254" s="1022"/>
    </row>
    <row r="255" spans="1:6" ht="25.5">
      <c r="A255" s="325"/>
      <c r="B255" s="1034" t="s">
        <v>527</v>
      </c>
      <c r="C255" s="325"/>
      <c r="D255" s="326"/>
      <c r="E255" s="1022"/>
      <c r="F255" s="1022"/>
    </row>
    <row r="256" spans="1:6">
      <c r="A256" s="325"/>
      <c r="B256" s="1034"/>
      <c r="C256" s="325"/>
      <c r="D256" s="326"/>
      <c r="E256" s="1454"/>
      <c r="F256" s="1022"/>
    </row>
    <row r="257" spans="1:6">
      <c r="A257" s="325"/>
      <c r="B257" s="310" t="s">
        <v>361</v>
      </c>
      <c r="C257" s="325"/>
      <c r="D257" s="326"/>
      <c r="E257" s="1022"/>
      <c r="F257" s="1022"/>
    </row>
    <row r="258" spans="1:6">
      <c r="A258" s="325"/>
      <c r="B258" s="327"/>
      <c r="C258" s="325"/>
      <c r="D258" s="326"/>
      <c r="E258" s="1454"/>
      <c r="F258" s="1022"/>
    </row>
    <row r="259" spans="1:6" ht="63.75">
      <c r="A259" s="325"/>
      <c r="B259" s="330" t="s">
        <v>528</v>
      </c>
      <c r="C259" s="325"/>
      <c r="D259" s="326"/>
      <c r="E259" s="1022"/>
      <c r="F259" s="1022"/>
    </row>
    <row r="260" spans="1:6">
      <c r="A260" s="1459" t="s">
        <v>362</v>
      </c>
      <c r="B260" s="1036" t="s">
        <v>194</v>
      </c>
      <c r="C260" s="325" t="s">
        <v>31</v>
      </c>
      <c r="D260" s="539">
        <v>2</v>
      </c>
      <c r="E260" s="1460"/>
      <c r="F260" s="1022">
        <f>D260*E260</f>
        <v>0</v>
      </c>
    </row>
    <row r="261" spans="1:6">
      <c r="A261" s="325"/>
      <c r="B261" s="315"/>
      <c r="C261" s="325"/>
      <c r="D261" s="326"/>
      <c r="E261" s="1022"/>
      <c r="F261" s="1022"/>
    </row>
    <row r="262" spans="1:6">
      <c r="A262" s="325"/>
      <c r="B262" s="1034" t="s">
        <v>530</v>
      </c>
      <c r="C262" s="325"/>
      <c r="D262" s="326"/>
      <c r="E262" s="1022"/>
      <c r="F262" s="1022"/>
    </row>
    <row r="263" spans="1:6">
      <c r="A263" s="325"/>
      <c r="B263" s="1034"/>
      <c r="C263" s="325"/>
      <c r="D263" s="326"/>
      <c r="E263" s="1022"/>
      <c r="F263" s="1022"/>
    </row>
    <row r="264" spans="1:6" ht="51">
      <c r="A264" s="325"/>
      <c r="B264" s="330" t="s">
        <v>544</v>
      </c>
      <c r="C264" s="325"/>
      <c r="D264" s="326"/>
      <c r="E264" s="1022"/>
      <c r="F264" s="1022"/>
    </row>
    <row r="265" spans="1:6">
      <c r="A265" s="1459" t="s">
        <v>196</v>
      </c>
      <c r="B265" s="315" t="s">
        <v>195</v>
      </c>
      <c r="C265" s="1461" t="s">
        <v>184</v>
      </c>
      <c r="D265" s="539">
        <f>70/4</f>
        <v>17.5</v>
      </c>
      <c r="E265" s="1462"/>
      <c r="F265" s="1022">
        <f>D265*E265</f>
        <v>0</v>
      </c>
    </row>
    <row r="266" spans="1:6">
      <c r="A266" s="1459"/>
      <c r="B266" s="315"/>
      <c r="C266" s="1461"/>
      <c r="D266" s="539"/>
      <c r="E266" s="1023"/>
      <c r="F266" s="1022"/>
    </row>
    <row r="267" spans="1:6">
      <c r="A267" s="1459"/>
      <c r="B267" s="315"/>
      <c r="C267" s="1461"/>
      <c r="D267" s="539"/>
      <c r="E267" s="1023"/>
      <c r="F267" s="1022"/>
    </row>
    <row r="268" spans="1:6">
      <c r="A268" s="1459"/>
      <c r="B268" s="315"/>
      <c r="C268" s="1461"/>
      <c r="D268" s="539"/>
      <c r="E268" s="1023"/>
      <c r="F268" s="1022"/>
    </row>
    <row r="269" spans="1:6">
      <c r="A269" s="1459"/>
      <c r="B269" s="315"/>
      <c r="C269" s="1461"/>
      <c r="D269" s="539"/>
      <c r="E269" s="1023"/>
      <c r="F269" s="1022"/>
    </row>
    <row r="270" spans="1:6">
      <c r="A270" s="1459"/>
      <c r="B270" s="315"/>
      <c r="C270" s="1461"/>
      <c r="D270" s="539"/>
      <c r="E270" s="1023"/>
      <c r="F270" s="1022"/>
    </row>
    <row r="271" spans="1:6">
      <c r="A271" s="1459"/>
      <c r="B271" s="315"/>
      <c r="C271" s="1461"/>
      <c r="D271" s="539"/>
      <c r="E271" s="1023"/>
      <c r="F271" s="1022"/>
    </row>
    <row r="272" spans="1:6">
      <c r="A272" s="1459"/>
      <c r="B272" s="315"/>
      <c r="C272" s="1461"/>
      <c r="D272" s="539"/>
      <c r="E272" s="1023"/>
      <c r="F272" s="1022"/>
    </row>
    <row r="273" spans="1:6">
      <c r="A273" s="1459"/>
      <c r="B273" s="315"/>
      <c r="C273" s="1461"/>
      <c r="D273" s="539"/>
      <c r="E273" s="1023"/>
      <c r="F273" s="1022"/>
    </row>
    <row r="274" spans="1:6">
      <c r="A274" s="1459"/>
      <c r="B274" s="315"/>
      <c r="C274" s="1461"/>
      <c r="D274" s="539"/>
      <c r="E274" s="1023"/>
      <c r="F274" s="1022"/>
    </row>
    <row r="275" spans="1:6">
      <c r="A275" s="1459"/>
      <c r="B275" s="315"/>
      <c r="C275" s="1461"/>
      <c r="D275" s="539"/>
      <c r="E275" s="1023"/>
      <c r="F275" s="1022"/>
    </row>
    <row r="276" spans="1:6">
      <c r="A276" s="1459"/>
      <c r="B276" s="315"/>
      <c r="C276" s="1461"/>
      <c r="D276" s="539"/>
      <c r="E276" s="1023"/>
      <c r="F276" s="1022"/>
    </row>
    <row r="277" spans="1:6">
      <c r="A277" s="1459"/>
      <c r="B277" s="315"/>
      <c r="C277" s="1461"/>
      <c r="D277" s="539"/>
      <c r="E277" s="1023"/>
      <c r="F277" s="1022"/>
    </row>
    <row r="278" spans="1:6">
      <c r="A278" s="1459"/>
      <c r="B278" s="315"/>
      <c r="C278" s="1461"/>
      <c r="D278" s="539"/>
      <c r="E278" s="1023"/>
      <c r="F278" s="1022"/>
    </row>
    <row r="279" spans="1:6">
      <c r="A279" s="1459"/>
      <c r="B279" s="315"/>
      <c r="C279" s="1461"/>
      <c r="D279" s="539"/>
      <c r="E279" s="1023"/>
      <c r="F279" s="1022"/>
    </row>
    <row r="280" spans="1:6">
      <c r="A280" s="1459"/>
      <c r="B280" s="315"/>
      <c r="C280" s="1461"/>
      <c r="D280" s="539"/>
      <c r="E280" s="1023"/>
      <c r="F280" s="1022"/>
    </row>
    <row r="281" spans="1:6">
      <c r="A281" s="1459"/>
      <c r="B281" s="315"/>
      <c r="C281" s="1461"/>
      <c r="D281" s="539"/>
      <c r="E281" s="1023"/>
      <c r="F281" s="1022"/>
    </row>
    <row r="282" spans="1:6">
      <c r="A282" s="1459"/>
      <c r="B282" s="315"/>
      <c r="C282" s="1461"/>
      <c r="D282" s="539"/>
      <c r="E282" s="1023"/>
      <c r="F282" s="1022"/>
    </row>
    <row r="283" spans="1:6">
      <c r="A283" s="1459"/>
      <c r="B283" s="315"/>
      <c r="C283" s="1461"/>
      <c r="D283" s="539"/>
      <c r="E283" s="1023"/>
      <c r="F283" s="1022"/>
    </row>
    <row r="284" spans="1:6">
      <c r="A284" s="1459"/>
      <c r="B284" s="315"/>
      <c r="C284" s="1461"/>
      <c r="D284" s="539"/>
      <c r="E284" s="1023"/>
      <c r="F284" s="1022"/>
    </row>
    <row r="285" spans="1:6">
      <c r="A285" s="1459"/>
      <c r="B285" s="315"/>
      <c r="C285" s="1461"/>
      <c r="D285" s="539"/>
      <c r="E285" s="1023"/>
      <c r="F285" s="1022"/>
    </row>
    <row r="286" spans="1:6">
      <c r="A286" s="1459"/>
      <c r="B286" s="315"/>
      <c r="C286" s="1461"/>
      <c r="D286" s="539"/>
      <c r="E286" s="1023"/>
      <c r="F286" s="1022"/>
    </row>
    <row r="287" spans="1:6">
      <c r="A287" s="1459"/>
      <c r="B287" s="315"/>
      <c r="C287" s="1461"/>
      <c r="D287" s="539"/>
      <c r="E287" s="1023"/>
      <c r="F287" s="1022"/>
    </row>
    <row r="288" spans="1:6">
      <c r="A288" s="1459"/>
      <c r="B288" s="315"/>
      <c r="C288" s="1461"/>
      <c r="D288" s="539"/>
      <c r="E288" s="1023"/>
      <c r="F288" s="1022"/>
    </row>
    <row r="289" spans="1:6">
      <c r="A289" s="1459"/>
      <c r="B289" s="315"/>
      <c r="C289" s="1461"/>
      <c r="D289" s="539"/>
      <c r="E289" s="1023"/>
      <c r="F289" s="1022"/>
    </row>
    <row r="290" spans="1:6">
      <c r="A290" s="1459"/>
      <c r="B290" s="315"/>
      <c r="C290" s="1461"/>
      <c r="D290" s="539"/>
      <c r="E290" s="1023"/>
      <c r="F290" s="1022"/>
    </row>
    <row r="291" spans="1:6">
      <c r="A291" s="1459"/>
      <c r="B291" s="315"/>
      <c r="C291" s="1461"/>
      <c r="D291" s="539"/>
      <c r="E291" s="1023"/>
      <c r="F291" s="1022"/>
    </row>
    <row r="292" spans="1:6">
      <c r="A292" s="1459"/>
      <c r="B292" s="315"/>
      <c r="C292" s="1461"/>
      <c r="D292" s="539"/>
      <c r="E292" s="1023"/>
      <c r="F292" s="1022"/>
    </row>
    <row r="293" spans="1:6">
      <c r="A293" s="1459"/>
      <c r="B293" s="315"/>
      <c r="C293" s="1461"/>
      <c r="D293" s="539"/>
      <c r="E293" s="1023"/>
      <c r="F293" s="1022"/>
    </row>
    <row r="294" spans="1:6">
      <c r="A294" s="1459"/>
      <c r="B294" s="315"/>
      <c r="C294" s="1461"/>
      <c r="D294" s="539"/>
      <c r="E294" s="1023"/>
      <c r="F294" s="1022"/>
    </row>
    <row r="295" spans="1:6">
      <c r="A295" s="1459"/>
      <c r="B295" s="315"/>
      <c r="C295" s="1461"/>
      <c r="D295" s="539"/>
      <c r="E295" s="1023"/>
      <c r="F295" s="1022"/>
    </row>
    <row r="296" spans="1:6">
      <c r="A296" s="1459"/>
      <c r="B296" s="315"/>
      <c r="C296" s="1461"/>
      <c r="D296" s="539"/>
      <c r="E296" s="1023"/>
      <c r="F296" s="1022"/>
    </row>
    <row r="297" spans="1:6">
      <c r="A297" s="1459"/>
      <c r="B297" s="315"/>
      <c r="C297" s="1461"/>
      <c r="D297" s="539"/>
      <c r="E297" s="1023"/>
      <c r="F297" s="1022"/>
    </row>
    <row r="298" spans="1:6">
      <c r="A298" s="1459"/>
      <c r="B298" s="315"/>
      <c r="C298" s="1461"/>
      <c r="D298" s="539"/>
      <c r="E298" s="1023"/>
      <c r="F298" s="1022"/>
    </row>
    <row r="299" spans="1:6">
      <c r="A299" s="1459"/>
      <c r="B299" s="315"/>
      <c r="C299" s="1461"/>
      <c r="D299" s="539"/>
      <c r="E299" s="1023"/>
      <c r="F299" s="1022"/>
    </row>
    <row r="300" spans="1:6">
      <c r="A300" s="1459"/>
      <c r="B300" s="315"/>
      <c r="C300" s="1461"/>
      <c r="D300" s="539"/>
      <c r="E300" s="1023"/>
      <c r="F300" s="1022"/>
    </row>
    <row r="301" spans="1:6">
      <c r="A301" s="1459"/>
      <c r="B301" s="315"/>
      <c r="C301" s="1461"/>
      <c r="D301" s="539"/>
      <c r="E301" s="1023"/>
      <c r="F301" s="1022"/>
    </row>
    <row r="302" spans="1:6">
      <c r="A302" s="1459"/>
      <c r="B302" s="315"/>
      <c r="C302" s="1461"/>
      <c r="D302" s="539"/>
      <c r="E302" s="1023"/>
      <c r="F302" s="1022"/>
    </row>
    <row r="303" spans="1:6">
      <c r="A303" s="1459"/>
      <c r="B303" s="315"/>
      <c r="C303" s="1461"/>
      <c r="D303" s="539"/>
      <c r="E303" s="1023"/>
      <c r="F303" s="1022"/>
    </row>
    <row r="304" spans="1:6">
      <c r="A304" s="1459"/>
      <c r="B304" s="315"/>
      <c r="C304" s="1461"/>
      <c r="D304" s="539"/>
      <c r="E304" s="1023"/>
      <c r="F304" s="1022"/>
    </row>
    <row r="305" spans="1:6">
      <c r="A305" s="325"/>
      <c r="B305" s="310"/>
      <c r="C305" s="325"/>
      <c r="D305" s="326"/>
      <c r="E305" s="1022"/>
      <c r="F305" s="1022"/>
    </row>
    <row r="306" spans="1:6">
      <c r="A306" s="325"/>
      <c r="B306" s="310"/>
      <c r="C306" s="325"/>
      <c r="D306" s="326"/>
      <c r="E306" s="1022"/>
      <c r="F306" s="1022"/>
    </row>
    <row r="307" spans="1:6">
      <c r="A307" s="325"/>
      <c r="B307" s="310"/>
      <c r="C307" s="325"/>
      <c r="D307" s="326"/>
      <c r="E307" s="1022"/>
      <c r="F307" s="1022"/>
    </row>
    <row r="308" spans="1:6">
      <c r="A308" s="325"/>
      <c r="B308" s="310"/>
      <c r="C308" s="325"/>
      <c r="D308" s="326"/>
      <c r="E308" s="1022"/>
      <c r="F308" s="1022"/>
    </row>
    <row r="309" spans="1:6">
      <c r="A309" s="325"/>
      <c r="B309" s="310"/>
      <c r="C309" s="325"/>
      <c r="D309" s="326"/>
      <c r="E309" s="1022"/>
      <c r="F309" s="1022"/>
    </row>
    <row r="310" spans="1:6">
      <c r="A310" s="325"/>
      <c r="B310" s="310"/>
      <c r="C310" s="325"/>
      <c r="D310" s="326"/>
      <c r="E310" s="1022"/>
      <c r="F310" s="1022"/>
    </row>
    <row r="311" spans="1:6">
      <c r="A311" s="350"/>
      <c r="B311" s="351"/>
      <c r="C311" s="352"/>
      <c r="D311" s="540"/>
      <c r="E311" s="354" t="s">
        <v>48</v>
      </c>
      <c r="F311" s="541">
        <f>SUM(F254:F310)</f>
        <v>0</v>
      </c>
    </row>
    <row r="312" spans="1:6">
      <c r="A312" s="234"/>
      <c r="B312" s="376"/>
      <c r="C312" s="318"/>
      <c r="D312" s="377"/>
      <c r="E312" s="378"/>
      <c r="F312" s="378"/>
    </row>
    <row r="313" spans="1:6">
      <c r="A313" s="234"/>
      <c r="B313" s="379" t="s">
        <v>64</v>
      </c>
      <c r="C313" s="318"/>
      <c r="D313" s="377"/>
      <c r="E313" s="378"/>
      <c r="F313" s="378"/>
    </row>
    <row r="314" spans="1:6">
      <c r="A314" s="234"/>
      <c r="B314" s="380"/>
      <c r="C314" s="318"/>
      <c r="D314" s="377"/>
      <c r="E314" s="378"/>
      <c r="F314" s="378"/>
    </row>
    <row r="315" spans="1:6">
      <c r="A315" s="234"/>
      <c r="B315" s="381"/>
      <c r="C315" s="318"/>
      <c r="D315" s="377"/>
      <c r="E315" s="378"/>
      <c r="F315" s="378"/>
    </row>
    <row r="316" spans="1:6">
      <c r="A316" s="234"/>
      <c r="B316" s="1313" t="s">
        <v>1171</v>
      </c>
      <c r="C316" s="318"/>
      <c r="D316" s="377"/>
      <c r="E316" s="378"/>
      <c r="F316" s="378">
        <f>F109</f>
        <v>0</v>
      </c>
    </row>
    <row r="317" spans="1:6">
      <c r="A317" s="234"/>
      <c r="B317" s="1313" t="s">
        <v>1172</v>
      </c>
      <c r="C317" s="318"/>
      <c r="D317" s="377"/>
      <c r="E317" s="378"/>
      <c r="F317" s="378">
        <f>F167</f>
        <v>0</v>
      </c>
    </row>
    <row r="318" spans="1:6">
      <c r="A318" s="234"/>
      <c r="B318" s="1313" t="s">
        <v>1173</v>
      </c>
      <c r="C318" s="318"/>
      <c r="D318" s="377"/>
      <c r="E318" s="378"/>
      <c r="F318" s="378">
        <f>F219</f>
        <v>0</v>
      </c>
    </row>
    <row r="319" spans="1:6">
      <c r="A319" s="234"/>
      <c r="B319" s="1313" t="s">
        <v>1174</v>
      </c>
      <c r="C319" s="318"/>
      <c r="D319" s="377"/>
      <c r="E319" s="378"/>
      <c r="F319" s="378">
        <f>F253</f>
        <v>0</v>
      </c>
    </row>
    <row r="320" spans="1:6">
      <c r="A320" s="234"/>
      <c r="B320" s="1313" t="s">
        <v>1175</v>
      </c>
      <c r="C320" s="318"/>
      <c r="D320" s="377"/>
      <c r="E320" s="378"/>
      <c r="F320" s="378">
        <f>F311</f>
        <v>0</v>
      </c>
    </row>
    <row r="321" spans="1:6">
      <c r="A321" s="234"/>
      <c r="B321" s="376"/>
      <c r="C321" s="318"/>
      <c r="D321" s="377"/>
      <c r="E321" s="378"/>
      <c r="F321" s="378"/>
    </row>
    <row r="322" spans="1:6">
      <c r="A322" s="234"/>
      <c r="B322" s="376"/>
      <c r="C322" s="318"/>
      <c r="D322" s="377"/>
      <c r="E322" s="378"/>
      <c r="F322" s="378"/>
    </row>
    <row r="323" spans="1:6">
      <c r="A323" s="234"/>
      <c r="B323" s="376"/>
      <c r="C323" s="318"/>
      <c r="D323" s="377"/>
      <c r="E323" s="378"/>
      <c r="F323" s="378"/>
    </row>
    <row r="324" spans="1:6">
      <c r="A324" s="234"/>
      <c r="B324" s="376"/>
      <c r="C324" s="318"/>
      <c r="D324" s="377"/>
      <c r="E324" s="378"/>
      <c r="F324" s="378"/>
    </row>
    <row r="325" spans="1:6">
      <c r="A325" s="997"/>
      <c r="B325" s="1037"/>
      <c r="C325" s="1038"/>
      <c r="D325" s="1039"/>
      <c r="E325" s="1040"/>
      <c r="F325" s="1463"/>
    </row>
    <row r="326" spans="1:6">
      <c r="A326" s="997"/>
      <c r="B326" s="1041" t="s">
        <v>545</v>
      </c>
      <c r="C326" s="1042"/>
      <c r="D326" s="1043"/>
      <c r="E326" s="1044"/>
      <c r="F326" s="1045">
        <f>SUM(F312:F324)</f>
        <v>0</v>
      </c>
    </row>
    <row r="327" spans="1:6">
      <c r="A327" s="997"/>
      <c r="B327" s="1041"/>
      <c r="C327" s="1042"/>
      <c r="D327" s="1043"/>
      <c r="E327" s="1044"/>
      <c r="F327" s="1045"/>
    </row>
    <row r="328" spans="1:6">
      <c r="A328" s="997"/>
      <c r="B328" s="1037"/>
      <c r="C328" s="1038"/>
      <c r="D328" s="1039"/>
      <c r="E328" s="1040"/>
      <c r="F328" s="1463"/>
    </row>
    <row r="329" spans="1:6">
      <c r="A329" s="997"/>
      <c r="B329" s="1041" t="s">
        <v>1176</v>
      </c>
      <c r="C329" s="1042" t="s">
        <v>31</v>
      </c>
      <c r="D329" s="1012">
        <v>2</v>
      </c>
      <c r="E329" s="1044">
        <f>F326</f>
        <v>0</v>
      </c>
      <c r="F329" s="1464">
        <f>D329*E329</f>
        <v>0</v>
      </c>
    </row>
    <row r="330" spans="1:6">
      <c r="A330" s="234"/>
      <c r="B330" s="376"/>
      <c r="C330" s="318"/>
      <c r="D330" s="377"/>
      <c r="E330" s="378"/>
      <c r="F330" s="378"/>
    </row>
    <row r="331" spans="1:6">
      <c r="A331" s="234"/>
      <c r="B331" s="376"/>
      <c r="C331" s="318"/>
      <c r="D331" s="377"/>
      <c r="E331" s="378"/>
      <c r="F331" s="378"/>
    </row>
    <row r="332" spans="1:6">
      <c r="A332" s="234"/>
      <c r="B332" s="376"/>
      <c r="C332" s="318"/>
      <c r="D332" s="377"/>
      <c r="E332" s="378"/>
      <c r="F332" s="378"/>
    </row>
    <row r="333" spans="1:6">
      <c r="A333" s="234"/>
      <c r="B333" s="376"/>
      <c r="C333" s="318"/>
      <c r="D333" s="377"/>
      <c r="E333" s="378"/>
      <c r="F333" s="378"/>
    </row>
    <row r="334" spans="1:6">
      <c r="A334" s="234"/>
      <c r="B334" s="376"/>
      <c r="C334" s="318"/>
      <c r="D334" s="377"/>
      <c r="E334" s="378"/>
      <c r="F334" s="378"/>
    </row>
    <row r="335" spans="1:6">
      <c r="A335" s="234"/>
      <c r="B335" s="376"/>
      <c r="C335" s="318"/>
      <c r="D335" s="377"/>
      <c r="E335" s="378"/>
      <c r="F335" s="378"/>
    </row>
    <row r="336" spans="1:6">
      <c r="A336" s="234"/>
      <c r="B336" s="376"/>
      <c r="C336" s="318"/>
      <c r="D336" s="377"/>
      <c r="E336" s="378"/>
      <c r="F336" s="378"/>
    </row>
    <row r="337" spans="1:6">
      <c r="A337" s="234"/>
      <c r="B337" s="376"/>
      <c r="C337" s="318"/>
      <c r="D337" s="377"/>
      <c r="E337" s="378"/>
      <c r="F337" s="378"/>
    </row>
    <row r="338" spans="1:6">
      <c r="A338" s="234"/>
      <c r="B338" s="376"/>
      <c r="C338" s="318"/>
      <c r="D338" s="377"/>
      <c r="E338" s="378"/>
      <c r="F338" s="378"/>
    </row>
    <row r="339" spans="1:6">
      <c r="A339" s="234"/>
      <c r="B339" s="376"/>
      <c r="C339" s="318"/>
      <c r="D339" s="377"/>
      <c r="E339" s="378"/>
      <c r="F339" s="378"/>
    </row>
    <row r="340" spans="1:6">
      <c r="A340" s="234"/>
      <c r="B340" s="376"/>
      <c r="C340" s="318"/>
      <c r="D340" s="377"/>
      <c r="E340" s="378"/>
      <c r="F340" s="378"/>
    </row>
    <row r="341" spans="1:6">
      <c r="A341" s="234"/>
      <c r="B341" s="376"/>
      <c r="C341" s="318"/>
      <c r="D341" s="377"/>
      <c r="E341" s="378"/>
      <c r="F341" s="378"/>
    </row>
    <row r="342" spans="1:6">
      <c r="A342" s="234"/>
      <c r="B342" s="376"/>
      <c r="C342" s="318"/>
      <c r="D342" s="377"/>
      <c r="E342" s="378"/>
      <c r="F342" s="378"/>
    </row>
    <row r="343" spans="1:6">
      <c r="A343" s="234"/>
      <c r="B343" s="376"/>
      <c r="C343" s="318"/>
      <c r="D343" s="377"/>
      <c r="E343" s="378"/>
      <c r="F343" s="378"/>
    </row>
    <row r="344" spans="1:6">
      <c r="A344" s="234"/>
      <c r="B344" s="376"/>
      <c r="C344" s="318"/>
      <c r="D344" s="377"/>
      <c r="E344" s="378"/>
      <c r="F344" s="378"/>
    </row>
    <row r="345" spans="1:6">
      <c r="A345" s="234"/>
      <c r="B345" s="376"/>
      <c r="C345" s="318"/>
      <c r="D345" s="377"/>
      <c r="E345" s="378"/>
      <c r="F345" s="378"/>
    </row>
    <row r="346" spans="1:6">
      <c r="A346" s="234"/>
      <c r="B346" s="376"/>
      <c r="C346" s="318"/>
      <c r="D346" s="377"/>
      <c r="E346" s="378"/>
      <c r="F346" s="378"/>
    </row>
    <row r="347" spans="1:6">
      <c r="A347" s="234"/>
      <c r="B347" s="376"/>
      <c r="C347" s="318"/>
      <c r="D347" s="377"/>
      <c r="E347" s="378"/>
      <c r="F347" s="378"/>
    </row>
    <row r="348" spans="1:6">
      <c r="A348" s="234"/>
      <c r="B348" s="376"/>
      <c r="C348" s="318"/>
      <c r="D348" s="377"/>
      <c r="E348" s="378"/>
      <c r="F348" s="378"/>
    </row>
    <row r="349" spans="1:6">
      <c r="A349" s="234"/>
      <c r="B349" s="376"/>
      <c r="C349" s="318"/>
      <c r="D349" s="377"/>
      <c r="E349" s="378"/>
      <c r="F349" s="378"/>
    </row>
    <row r="350" spans="1:6">
      <c r="A350" s="234"/>
      <c r="B350" s="376"/>
      <c r="C350" s="318"/>
      <c r="D350" s="377"/>
      <c r="E350" s="378"/>
      <c r="F350" s="378"/>
    </row>
    <row r="351" spans="1:6">
      <c r="A351" s="234"/>
      <c r="B351" s="376"/>
      <c r="C351" s="318"/>
      <c r="D351" s="377"/>
      <c r="E351" s="378"/>
      <c r="F351" s="378"/>
    </row>
    <row r="352" spans="1:6">
      <c r="A352" s="234"/>
      <c r="B352" s="376"/>
      <c r="C352" s="318"/>
      <c r="D352" s="377"/>
      <c r="E352" s="378"/>
      <c r="F352" s="378"/>
    </row>
    <row r="353" spans="1:6">
      <c r="A353" s="234"/>
      <c r="B353" s="376"/>
      <c r="C353" s="318"/>
      <c r="D353" s="377"/>
      <c r="E353" s="378"/>
      <c r="F353" s="378"/>
    </row>
    <row r="354" spans="1:6">
      <c r="A354" s="234"/>
      <c r="B354" s="376"/>
      <c r="C354" s="318"/>
      <c r="D354" s="377"/>
      <c r="E354" s="378"/>
      <c r="F354" s="378"/>
    </row>
    <row r="355" spans="1:6">
      <c r="A355" s="234"/>
      <c r="B355" s="376"/>
      <c r="C355" s="318"/>
      <c r="D355" s="377"/>
      <c r="E355" s="378"/>
      <c r="F355" s="378"/>
    </row>
    <row r="356" spans="1:6">
      <c r="A356" s="234"/>
      <c r="B356" s="376"/>
      <c r="C356" s="318"/>
      <c r="D356" s="377"/>
      <c r="E356" s="378"/>
      <c r="F356" s="378"/>
    </row>
    <row r="357" spans="1:6">
      <c r="A357" s="234"/>
      <c r="B357" s="376"/>
      <c r="C357" s="318"/>
      <c r="D357" s="377"/>
      <c r="E357" s="378"/>
      <c r="F357" s="378"/>
    </row>
    <row r="358" spans="1:6">
      <c r="A358" s="234"/>
      <c r="B358" s="376"/>
      <c r="C358" s="318"/>
      <c r="D358" s="377"/>
      <c r="E358" s="378"/>
      <c r="F358" s="378"/>
    </row>
    <row r="359" spans="1:6">
      <c r="A359" s="234"/>
      <c r="B359" s="376"/>
      <c r="C359" s="318"/>
      <c r="D359" s="377"/>
      <c r="E359" s="378"/>
      <c r="F359" s="378"/>
    </row>
    <row r="360" spans="1:6">
      <c r="A360" s="234"/>
      <c r="B360" s="376"/>
      <c r="C360" s="318"/>
      <c r="D360" s="377"/>
      <c r="E360" s="378"/>
      <c r="F360" s="378"/>
    </row>
    <row r="361" spans="1:6">
      <c r="A361" s="234"/>
      <c r="B361" s="376"/>
      <c r="C361" s="318"/>
      <c r="D361" s="377"/>
      <c r="E361" s="378"/>
      <c r="F361" s="378"/>
    </row>
    <row r="362" spans="1:6">
      <c r="A362" s="234"/>
      <c r="B362" s="376"/>
      <c r="C362" s="318"/>
      <c r="D362" s="377"/>
      <c r="E362" s="378"/>
      <c r="F362" s="378"/>
    </row>
    <row r="363" spans="1:6">
      <c r="A363" s="234"/>
      <c r="B363" s="376"/>
      <c r="C363" s="318"/>
      <c r="D363" s="377"/>
      <c r="E363" s="378"/>
      <c r="F363" s="378"/>
    </row>
    <row r="364" spans="1:6">
      <c r="A364" s="234"/>
      <c r="B364" s="376"/>
      <c r="C364" s="318"/>
      <c r="D364" s="377"/>
      <c r="E364" s="378"/>
      <c r="F364" s="378"/>
    </row>
    <row r="365" spans="1:6">
      <c r="A365" s="234"/>
      <c r="B365" s="376"/>
      <c r="C365" s="318"/>
      <c r="D365" s="377"/>
      <c r="E365" s="378"/>
      <c r="F365" s="378"/>
    </row>
    <row r="366" spans="1:6">
      <c r="A366" s="234"/>
      <c r="B366" s="376"/>
      <c r="C366" s="318"/>
      <c r="D366" s="377"/>
      <c r="E366" s="378"/>
      <c r="F366" s="378"/>
    </row>
    <row r="367" spans="1:6">
      <c r="A367" s="234"/>
      <c r="B367" s="376"/>
      <c r="C367" s="318"/>
      <c r="D367" s="377"/>
      <c r="E367" s="378"/>
      <c r="F367" s="378"/>
    </row>
    <row r="368" spans="1:6">
      <c r="A368" s="234"/>
      <c r="B368" s="376"/>
      <c r="C368" s="318"/>
      <c r="D368" s="377"/>
      <c r="E368" s="378"/>
      <c r="F368" s="378"/>
    </row>
    <row r="369" spans="1:6">
      <c r="A369" s="234"/>
      <c r="B369" s="376"/>
      <c r="C369" s="318"/>
      <c r="D369" s="377"/>
      <c r="E369" s="378"/>
      <c r="F369" s="378"/>
    </row>
    <row r="370" spans="1:6">
      <c r="A370" s="234"/>
      <c r="B370" s="376"/>
      <c r="C370" s="318"/>
      <c r="D370" s="377"/>
      <c r="E370" s="378"/>
      <c r="F370" s="378"/>
    </row>
    <row r="371" spans="1:6">
      <c r="A371" s="234"/>
      <c r="B371" s="376"/>
      <c r="C371" s="318"/>
      <c r="D371" s="377"/>
      <c r="E371" s="378"/>
      <c r="F371" s="378"/>
    </row>
    <row r="372" spans="1:6">
      <c r="A372" s="234"/>
      <c r="B372" s="376"/>
      <c r="C372" s="318"/>
      <c r="D372" s="377"/>
      <c r="E372" s="378"/>
      <c r="F372" s="378"/>
    </row>
    <row r="373" spans="1:6">
      <c r="A373" s="234"/>
      <c r="B373" s="376"/>
      <c r="C373" s="318"/>
      <c r="D373" s="377"/>
      <c r="E373" s="378"/>
      <c r="F373" s="378"/>
    </row>
    <row r="374" spans="1:6">
      <c r="A374" s="234"/>
      <c r="B374" s="376"/>
      <c r="C374" s="318"/>
      <c r="D374" s="377"/>
      <c r="E374" s="378"/>
      <c r="F374" s="378"/>
    </row>
    <row r="375" spans="1:6">
      <c r="A375" s="234"/>
      <c r="B375" s="376"/>
      <c r="C375" s="318"/>
      <c r="D375" s="377"/>
      <c r="E375" s="378"/>
      <c r="F375" s="378"/>
    </row>
    <row r="376" spans="1:6">
      <c r="A376" s="234"/>
      <c r="B376" s="376"/>
      <c r="C376" s="318"/>
      <c r="D376" s="377"/>
      <c r="E376" s="378"/>
      <c r="F376" s="378"/>
    </row>
    <row r="377" spans="1:6">
      <c r="A377" s="234"/>
      <c r="B377" s="376"/>
      <c r="C377" s="318"/>
      <c r="D377" s="377"/>
      <c r="E377" s="378"/>
      <c r="F377" s="378"/>
    </row>
    <row r="378" spans="1:6">
      <c r="A378" s="234"/>
      <c r="B378" s="376"/>
      <c r="C378" s="318"/>
      <c r="D378" s="377"/>
      <c r="E378" s="378"/>
      <c r="F378" s="378"/>
    </row>
    <row r="379" spans="1:6">
      <c r="A379" s="234"/>
      <c r="B379" s="376"/>
      <c r="C379" s="318"/>
      <c r="D379" s="377"/>
      <c r="E379" s="378"/>
      <c r="F379" s="378"/>
    </row>
    <row r="380" spans="1:6">
      <c r="A380" s="382"/>
      <c r="B380" s="383"/>
      <c r="C380" s="384"/>
      <c r="D380" s="385"/>
      <c r="E380" s="386"/>
      <c r="F380" s="386"/>
    </row>
    <row r="381" spans="1:6">
      <c r="A381" s="1693" t="s">
        <v>65</v>
      </c>
      <c r="B381" s="1692"/>
      <c r="C381" s="1692"/>
      <c r="D381" s="1692"/>
      <c r="E381" s="1692"/>
      <c r="F381" s="465">
        <f>SUM(F328:F380)</f>
        <v>0</v>
      </c>
    </row>
    <row r="382" spans="1:6">
      <c r="A382" s="390"/>
      <c r="B382" s="389"/>
      <c r="C382" s="390"/>
      <c r="D382" s="390"/>
      <c r="E382" s="519"/>
      <c r="F382" s="519"/>
    </row>
  </sheetData>
  <mergeCells count="3">
    <mergeCell ref="A2:F2"/>
    <mergeCell ref="A4:B4"/>
    <mergeCell ref="A381:E381"/>
  </mergeCells>
  <pageMargins left="0.7" right="0.7" top="0.75" bottom="0.75" header="0.3" footer="0.3"/>
  <pageSetup scale="51" orientation="portrait" r:id="rId1"/>
  <rowBreaks count="3" manualBreakCount="3">
    <brk id="58" max="16383" man="1"/>
    <brk id="141" max="16383" man="1"/>
    <brk id="291"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8"/>
  <sheetViews>
    <sheetView view="pageBreakPreview" zoomScaleNormal="100" zoomScaleSheetLayoutView="100" workbookViewId="0">
      <selection activeCell="B252" sqref="B252"/>
    </sheetView>
  </sheetViews>
  <sheetFormatPr defaultRowHeight="15"/>
  <cols>
    <col min="1" max="1" width="12.7109375" customWidth="1"/>
    <col min="2" max="2" width="56.42578125" customWidth="1"/>
    <col min="3" max="3" width="7.140625" customWidth="1"/>
    <col min="4" max="4" width="10.7109375" customWidth="1"/>
    <col min="5" max="5" width="14.5703125" customWidth="1"/>
    <col min="6" max="6" width="16.7109375" customWidth="1"/>
  </cols>
  <sheetData>
    <row r="1" spans="1:6" ht="15" customHeight="1">
      <c r="A1" s="388" t="s">
        <v>464</v>
      </c>
      <c r="B1" s="388"/>
      <c r="C1" s="388"/>
      <c r="D1" s="388"/>
      <c r="E1" s="388"/>
      <c r="F1" s="388"/>
    </row>
    <row r="2" spans="1:6">
      <c r="A2" s="1682" t="s">
        <v>974</v>
      </c>
      <c r="B2" s="1683"/>
      <c r="C2" s="1683"/>
      <c r="D2" s="1683"/>
      <c r="E2" s="1683"/>
      <c r="F2" s="1689"/>
    </row>
    <row r="3" spans="1:6">
      <c r="A3" s="388"/>
      <c r="B3" s="389"/>
      <c r="C3" s="390"/>
      <c r="D3" s="390"/>
      <c r="E3" s="542"/>
      <c r="F3" s="542"/>
    </row>
    <row r="4" spans="1:6">
      <c r="A4" s="1690" t="s">
        <v>1177</v>
      </c>
      <c r="B4" s="1690"/>
      <c r="C4" s="393"/>
      <c r="D4" s="393"/>
      <c r="E4" s="543"/>
      <c r="F4" s="543"/>
    </row>
    <row r="5" spans="1:6">
      <c r="A5" s="1143" t="s">
        <v>546</v>
      </c>
      <c r="B5" s="392"/>
      <c r="C5" s="393"/>
      <c r="D5" s="393"/>
      <c r="E5" s="543"/>
      <c r="F5" s="543"/>
    </row>
    <row r="6" spans="1:6">
      <c r="A6" s="393"/>
      <c r="B6" s="392"/>
      <c r="C6" s="393"/>
      <c r="D6" s="393"/>
      <c r="E6" s="544"/>
      <c r="F6" s="544"/>
    </row>
    <row r="7" spans="1:6">
      <c r="A7" s="399" t="s">
        <v>1</v>
      </c>
      <c r="B7" s="399" t="s">
        <v>2</v>
      </c>
      <c r="C7" s="399" t="s">
        <v>3</v>
      </c>
      <c r="D7" s="400" t="s">
        <v>4</v>
      </c>
      <c r="E7" s="545" t="s">
        <v>5</v>
      </c>
      <c r="F7" s="545" t="s">
        <v>6</v>
      </c>
    </row>
    <row r="8" spans="1:6">
      <c r="A8" s="404"/>
      <c r="B8" s="403"/>
      <c r="C8" s="404"/>
      <c r="D8" s="405"/>
      <c r="E8" s="546" t="s">
        <v>365</v>
      </c>
      <c r="F8" s="546" t="s">
        <v>365</v>
      </c>
    </row>
    <row r="9" spans="1:6">
      <c r="A9" s="547"/>
      <c r="B9" s="408"/>
      <c r="C9" s="409"/>
      <c r="D9" s="409"/>
      <c r="E9" s="548"/>
      <c r="F9" s="1465"/>
    </row>
    <row r="10" spans="1:6" ht="51">
      <c r="A10" s="997"/>
      <c r="B10" s="478" t="s">
        <v>1300</v>
      </c>
      <c r="C10" s="998"/>
      <c r="D10" s="475"/>
      <c r="E10" s="999"/>
      <c r="F10" s="1013"/>
    </row>
    <row r="11" spans="1:6">
      <c r="A11" s="1014"/>
      <c r="B11" s="1006" t="s">
        <v>991</v>
      </c>
      <c r="C11" s="228"/>
      <c r="D11" s="1007"/>
      <c r="E11" s="549"/>
      <c r="F11" s="550"/>
    </row>
    <row r="12" spans="1:6">
      <c r="A12" s="1014"/>
      <c r="B12" s="1006" t="s">
        <v>159</v>
      </c>
      <c r="C12" s="228"/>
      <c r="D12" s="1007"/>
      <c r="E12" s="549"/>
      <c r="F12" s="550"/>
    </row>
    <row r="13" spans="1:6">
      <c r="A13" s="1014"/>
      <c r="B13" s="1006"/>
      <c r="C13" s="228"/>
      <c r="D13" s="1007"/>
      <c r="E13" s="549"/>
      <c r="F13" s="550"/>
    </row>
    <row r="14" spans="1:6">
      <c r="A14" s="1197"/>
      <c r="B14" s="1198" t="s">
        <v>473</v>
      </c>
      <c r="C14" s="1190"/>
      <c r="D14" s="1199"/>
      <c r="E14" s="1200"/>
      <c r="F14" s="1200"/>
    </row>
    <row r="15" spans="1:6">
      <c r="A15" s="1197"/>
      <c r="B15" s="1198"/>
      <c r="C15" s="1190"/>
      <c r="D15" s="1199"/>
      <c r="E15" s="1200"/>
      <c r="F15" s="1200"/>
    </row>
    <row r="16" spans="1:6">
      <c r="A16" s="425"/>
      <c r="B16" s="422" t="s">
        <v>198</v>
      </c>
      <c r="C16" s="425"/>
      <c r="D16" s="1150"/>
      <c r="E16" s="754"/>
      <c r="F16" s="1200"/>
    </row>
    <row r="17" spans="1:6">
      <c r="A17" s="425"/>
      <c r="B17" s="422"/>
      <c r="C17" s="425"/>
      <c r="D17" s="1150"/>
      <c r="E17" s="754"/>
      <c r="F17" s="1200"/>
    </row>
    <row r="18" spans="1:6" ht="38.25">
      <c r="A18" s="425"/>
      <c r="B18" s="454" t="s">
        <v>1151</v>
      </c>
      <c r="C18" s="425"/>
      <c r="D18" s="1150"/>
      <c r="E18" s="754"/>
      <c r="F18" s="1200"/>
    </row>
    <row r="19" spans="1:6">
      <c r="A19" s="425"/>
      <c r="B19" s="424"/>
      <c r="C19" s="425"/>
      <c r="D19" s="1150"/>
      <c r="E19" s="754"/>
      <c r="F19" s="1200"/>
    </row>
    <row r="20" spans="1:6">
      <c r="A20" s="275" t="s">
        <v>534</v>
      </c>
      <c r="B20" s="424" t="s">
        <v>1152</v>
      </c>
      <c r="C20" s="425" t="s">
        <v>81</v>
      </c>
      <c r="D20" s="1150">
        <f>10*5*1.5*0.9</f>
        <v>67.5</v>
      </c>
      <c r="E20" s="754"/>
      <c r="F20" s="754">
        <f>D20*E20</f>
        <v>0</v>
      </c>
    </row>
    <row r="21" spans="1:6">
      <c r="A21" s="425"/>
      <c r="B21" s="424"/>
      <c r="C21" s="425"/>
      <c r="D21" s="1150"/>
      <c r="E21" s="754"/>
      <c r="F21" s="1200"/>
    </row>
    <row r="22" spans="1:6">
      <c r="A22" s="1201"/>
      <c r="B22" s="1202" t="s">
        <v>200</v>
      </c>
      <c r="C22" s="425"/>
      <c r="D22" s="1180"/>
      <c r="E22" s="1203"/>
      <c r="F22" s="1200"/>
    </row>
    <row r="23" spans="1:6">
      <c r="A23" s="1201"/>
      <c r="B23" s="1202"/>
      <c r="C23" s="425"/>
      <c r="D23" s="1180"/>
      <c r="E23" s="1203"/>
      <c r="F23" s="1200"/>
    </row>
    <row r="24" spans="1:6" ht="25.5">
      <c r="A24" s="1201"/>
      <c r="B24" s="1204" t="s">
        <v>1036</v>
      </c>
      <c r="C24" s="425"/>
      <c r="D24" s="1180"/>
      <c r="E24" s="1203"/>
      <c r="F24" s="1200"/>
    </row>
    <row r="25" spans="1:6">
      <c r="A25" s="1201"/>
      <c r="B25" s="1205"/>
      <c r="C25" s="425"/>
      <c r="D25" s="1180"/>
      <c r="E25" s="1203"/>
      <c r="F25" s="1200"/>
    </row>
    <row r="26" spans="1:6">
      <c r="A26" s="1201" t="s">
        <v>1153</v>
      </c>
      <c r="B26" s="1206" t="s">
        <v>1154</v>
      </c>
      <c r="C26" s="425" t="s">
        <v>81</v>
      </c>
      <c r="D26" s="1150">
        <f>10*5*1.5*0.1</f>
        <v>7.5</v>
      </c>
      <c r="E26" s="1203"/>
      <c r="F26" s="754">
        <f>D26*E26</f>
        <v>0</v>
      </c>
    </row>
    <row r="27" spans="1:6">
      <c r="A27" s="425"/>
      <c r="B27" s="424"/>
      <c r="C27" s="425"/>
      <c r="D27" s="1150"/>
      <c r="E27" s="754"/>
      <c r="F27" s="1200"/>
    </row>
    <row r="28" spans="1:6">
      <c r="A28" s="1197"/>
      <c r="B28" s="1207" t="s">
        <v>201</v>
      </c>
      <c r="C28" s="1190"/>
      <c r="D28" s="1199"/>
      <c r="E28" s="1200"/>
      <c r="F28" s="1200"/>
    </row>
    <row r="29" spans="1:6">
      <c r="A29" s="1197"/>
      <c r="B29" s="1208"/>
      <c r="C29" s="1190"/>
      <c r="D29" s="1199"/>
      <c r="E29" s="1200"/>
      <c r="F29" s="1200"/>
    </row>
    <row r="30" spans="1:6">
      <c r="A30" s="1197"/>
      <c r="B30" s="1209" t="s">
        <v>275</v>
      </c>
      <c r="C30" s="1190"/>
      <c r="D30" s="1199"/>
      <c r="E30" s="1200"/>
      <c r="F30" s="1200"/>
    </row>
    <row r="31" spans="1:6">
      <c r="A31" s="1197"/>
      <c r="B31" s="1210"/>
      <c r="C31" s="1190"/>
      <c r="D31" s="1199"/>
      <c r="E31" s="1200"/>
      <c r="F31" s="1200"/>
    </row>
    <row r="32" spans="1:6" ht="25.5">
      <c r="A32" s="1197"/>
      <c r="B32" s="1211" t="s">
        <v>276</v>
      </c>
      <c r="C32" s="1190"/>
      <c r="D32" s="1199"/>
      <c r="E32" s="1200"/>
      <c r="F32" s="1200"/>
    </row>
    <row r="33" spans="1:6">
      <c r="A33" s="1197"/>
      <c r="B33" s="1208"/>
      <c r="C33" s="1190"/>
      <c r="D33" s="1199"/>
      <c r="E33" s="1200"/>
      <c r="F33" s="1200"/>
    </row>
    <row r="34" spans="1:6" ht="25.5">
      <c r="A34" s="275" t="s">
        <v>277</v>
      </c>
      <c r="B34" s="424" t="s">
        <v>278</v>
      </c>
      <c r="C34" s="425" t="s">
        <v>89</v>
      </c>
      <c r="D34" s="1150">
        <f>2*(9.5+4.5)*2*0.9</f>
        <v>50.4</v>
      </c>
      <c r="E34" s="754"/>
      <c r="F34" s="754">
        <f>D34*E34</f>
        <v>0</v>
      </c>
    </row>
    <row r="35" spans="1:6">
      <c r="A35" s="275"/>
      <c r="B35" s="424"/>
      <c r="C35" s="425"/>
      <c r="D35" s="1150"/>
      <c r="E35" s="754"/>
      <c r="F35" s="754"/>
    </row>
    <row r="36" spans="1:6" ht="25.5">
      <c r="A36" s="1212" t="s">
        <v>279</v>
      </c>
      <c r="B36" s="1213" t="s">
        <v>205</v>
      </c>
      <c r="C36" s="425" t="s">
        <v>89</v>
      </c>
      <c r="D36" s="1150">
        <f>2*(9.5+4.5)*2*0.1</f>
        <v>5.6000000000000005</v>
      </c>
      <c r="E36" s="1203"/>
      <c r="F36" s="754">
        <f>D36*E36</f>
        <v>0</v>
      </c>
    </row>
    <row r="37" spans="1:6">
      <c r="A37" s="1197"/>
      <c r="B37" s="1208"/>
      <c r="C37" s="1190"/>
      <c r="D37" s="1199"/>
      <c r="E37" s="1200"/>
      <c r="F37" s="754"/>
    </row>
    <row r="38" spans="1:6">
      <c r="A38" s="1197"/>
      <c r="B38" s="1209" t="s">
        <v>202</v>
      </c>
      <c r="C38" s="1190"/>
      <c r="D38" s="1199"/>
      <c r="E38" s="1200"/>
      <c r="F38" s="754"/>
    </row>
    <row r="39" spans="1:6">
      <c r="A39" s="1197"/>
      <c r="B39" s="1210"/>
      <c r="C39" s="1190"/>
      <c r="D39" s="1199"/>
      <c r="E39" s="1200"/>
      <c r="F39" s="754"/>
    </row>
    <row r="40" spans="1:6" ht="25.5">
      <c r="A40" s="1197"/>
      <c r="B40" s="1204" t="s">
        <v>280</v>
      </c>
      <c r="C40" s="1190"/>
      <c r="D40" s="1444"/>
      <c r="E40" s="1200"/>
      <c r="F40" s="754"/>
    </row>
    <row r="41" spans="1:6">
      <c r="A41" s="1197"/>
      <c r="B41" s="1208"/>
      <c r="C41" s="1190"/>
      <c r="D41" s="1444"/>
      <c r="E41" s="1200"/>
      <c r="F41" s="754"/>
    </row>
    <row r="42" spans="1:6" ht="25.5">
      <c r="A42" s="275" t="s">
        <v>203</v>
      </c>
      <c r="B42" s="424" t="s">
        <v>278</v>
      </c>
      <c r="C42" s="425" t="s">
        <v>89</v>
      </c>
      <c r="D42" s="1150">
        <f>D34</f>
        <v>50.4</v>
      </c>
      <c r="E42" s="754"/>
      <c r="F42" s="754">
        <f>D42*E42</f>
        <v>0</v>
      </c>
    </row>
    <row r="43" spans="1:6">
      <c r="A43" s="275"/>
      <c r="B43" s="424"/>
      <c r="C43" s="425"/>
      <c r="D43" s="1150"/>
      <c r="E43" s="754"/>
      <c r="F43" s="754"/>
    </row>
    <row r="44" spans="1:6" ht="25.5">
      <c r="A44" s="1212" t="s">
        <v>204</v>
      </c>
      <c r="B44" s="1213" t="s">
        <v>205</v>
      </c>
      <c r="C44" s="425" t="s">
        <v>89</v>
      </c>
      <c r="D44" s="1180">
        <f>D36</f>
        <v>5.6000000000000005</v>
      </c>
      <c r="E44" s="1203"/>
      <c r="F44" s="754">
        <f>D44*E44</f>
        <v>0</v>
      </c>
    </row>
    <row r="45" spans="1:6">
      <c r="A45" s="1212"/>
      <c r="B45" s="1174"/>
      <c r="C45" s="438"/>
      <c r="D45" s="455"/>
      <c r="E45" s="1203"/>
      <c r="F45" s="1216"/>
    </row>
    <row r="46" spans="1:6">
      <c r="A46" s="1197"/>
      <c r="B46" s="1209" t="s">
        <v>206</v>
      </c>
      <c r="C46" s="1261"/>
      <c r="D46" s="1445"/>
      <c r="E46" s="1200"/>
      <c r="F46" s="1200"/>
    </row>
    <row r="47" spans="1:6">
      <c r="A47" s="1197"/>
      <c r="B47" s="1209"/>
      <c r="C47" s="1190"/>
      <c r="D47" s="1444"/>
      <c r="E47" s="1200"/>
      <c r="F47" s="1200"/>
    </row>
    <row r="48" spans="1:6" ht="25.5">
      <c r="A48" s="1197"/>
      <c r="B48" s="1225" t="s">
        <v>1037</v>
      </c>
      <c r="C48" s="1190"/>
      <c r="D48" s="1444"/>
      <c r="E48" s="1200"/>
      <c r="F48" s="1200"/>
    </row>
    <row r="49" spans="1:6">
      <c r="A49" s="1197"/>
      <c r="B49" s="1208"/>
      <c r="C49" s="1190"/>
      <c r="D49" s="1444"/>
      <c r="E49" s="1200"/>
      <c r="F49" s="1200"/>
    </row>
    <row r="50" spans="1:6">
      <c r="A50" s="425" t="s">
        <v>249</v>
      </c>
      <c r="B50" s="424" t="s">
        <v>282</v>
      </c>
      <c r="C50" s="425" t="s">
        <v>81</v>
      </c>
      <c r="D50" s="1150">
        <f>D20*0.4</f>
        <v>27</v>
      </c>
      <c r="E50" s="754"/>
      <c r="F50" s="754">
        <f>D50*E50</f>
        <v>0</v>
      </c>
    </row>
    <row r="51" spans="1:6">
      <c r="A51" s="1201" t="s">
        <v>208</v>
      </c>
      <c r="B51" s="1206" t="s">
        <v>200</v>
      </c>
      <c r="C51" s="425" t="s">
        <v>81</v>
      </c>
      <c r="D51" s="1171">
        <f>D26*0.4</f>
        <v>3</v>
      </c>
      <c r="E51" s="1200"/>
      <c r="F51" s="754">
        <f>D51*E51</f>
        <v>0</v>
      </c>
    </row>
    <row r="52" spans="1:6">
      <c r="A52" s="1201"/>
      <c r="B52" s="1446"/>
      <c r="C52" s="438"/>
      <c r="D52" s="455"/>
      <c r="E52" s="1216"/>
      <c r="F52" s="1216"/>
    </row>
    <row r="53" spans="1:6">
      <c r="A53" s="425"/>
      <c r="B53" s="424"/>
      <c r="C53" s="425"/>
      <c r="D53" s="432"/>
      <c r="E53" s="754"/>
      <c r="F53" s="1200"/>
    </row>
    <row r="54" spans="1:6">
      <c r="A54" s="425"/>
      <c r="B54" s="424"/>
      <c r="C54" s="425"/>
      <c r="D54" s="432"/>
      <c r="E54" s="754"/>
      <c r="F54" s="754"/>
    </row>
    <row r="55" spans="1:6">
      <c r="A55" s="1218"/>
      <c r="B55" s="1219"/>
      <c r="C55" s="1220"/>
      <c r="D55" s="1221"/>
      <c r="E55" s="1222" t="s">
        <v>48</v>
      </c>
      <c r="F55" s="1223">
        <f>SUM(F7:F54)</f>
        <v>0</v>
      </c>
    </row>
    <row r="56" spans="1:6">
      <c r="A56" s="425"/>
      <c r="B56" s="424"/>
      <c r="C56" s="425"/>
      <c r="D56" s="432"/>
      <c r="E56" s="754"/>
      <c r="F56" s="754"/>
    </row>
    <row r="57" spans="1:6">
      <c r="A57" s="1197"/>
      <c r="B57" s="1198" t="s">
        <v>160</v>
      </c>
      <c r="C57" s="1190"/>
      <c r="D57" s="1199"/>
      <c r="E57" s="1200"/>
      <c r="F57" s="1200"/>
    </row>
    <row r="58" spans="1:6">
      <c r="A58" s="1197"/>
      <c r="B58" s="1224"/>
      <c r="C58" s="1190"/>
      <c r="D58" s="1199"/>
      <c r="E58" s="1200"/>
      <c r="F58" s="1200"/>
    </row>
    <row r="59" spans="1:6">
      <c r="A59" s="1197"/>
      <c r="B59" s="1209" t="s">
        <v>481</v>
      </c>
      <c r="C59" s="1190"/>
      <c r="D59" s="1199"/>
      <c r="E59" s="1200"/>
      <c r="F59" s="1200"/>
    </row>
    <row r="60" spans="1:6">
      <c r="A60" s="1197"/>
      <c r="B60" s="1209"/>
      <c r="C60" s="1190"/>
      <c r="D60" s="1199"/>
      <c r="E60" s="1200"/>
      <c r="F60" s="1200"/>
    </row>
    <row r="61" spans="1:6" ht="25.5">
      <c r="A61" s="1197"/>
      <c r="B61" s="1225" t="s">
        <v>1038</v>
      </c>
      <c r="C61" s="1190"/>
      <c r="D61" s="1199"/>
      <c r="E61" s="1200"/>
      <c r="F61" s="1200"/>
    </row>
    <row r="62" spans="1:6">
      <c r="A62" s="1197"/>
      <c r="B62" s="1225"/>
      <c r="C62" s="1190"/>
      <c r="D62" s="1199"/>
      <c r="E62" s="1200"/>
      <c r="F62" s="1200"/>
    </row>
    <row r="63" spans="1:6" ht="25.5">
      <c r="A63" s="275" t="s">
        <v>482</v>
      </c>
      <c r="B63" s="424" t="s">
        <v>1039</v>
      </c>
      <c r="C63" s="425" t="s">
        <v>81</v>
      </c>
      <c r="D63" s="426">
        <v>11.311999999999998</v>
      </c>
      <c r="E63" s="754"/>
      <c r="F63" s="754">
        <f>D63*E63</f>
        <v>0</v>
      </c>
    </row>
    <row r="64" spans="1:6">
      <c r="A64" s="425" t="s">
        <v>1040</v>
      </c>
      <c r="B64" s="424" t="s">
        <v>1041</v>
      </c>
      <c r="C64" s="425" t="s">
        <v>81</v>
      </c>
      <c r="D64" s="426">
        <v>3.9359999999999999</v>
      </c>
      <c r="E64" s="754"/>
      <c r="F64" s="754">
        <f>D64*E64</f>
        <v>0</v>
      </c>
    </row>
    <row r="65" spans="1:6">
      <c r="A65" s="425"/>
      <c r="B65" s="424"/>
      <c r="C65" s="425"/>
      <c r="D65" s="426"/>
      <c r="E65" s="754"/>
      <c r="F65" s="1200"/>
    </row>
    <row r="66" spans="1:6">
      <c r="A66" s="1014"/>
      <c r="B66" s="1006"/>
      <c r="C66" s="228"/>
      <c r="D66" s="1007"/>
      <c r="E66" s="549"/>
      <c r="F66" s="550"/>
    </row>
    <row r="67" spans="1:6">
      <c r="A67" s="1014"/>
      <c r="B67" s="1006"/>
      <c r="C67" s="228"/>
      <c r="D67" s="1007"/>
      <c r="E67" s="549"/>
      <c r="F67" s="550"/>
    </row>
    <row r="68" spans="1:6">
      <c r="A68" s="1197"/>
      <c r="B68" s="1207" t="s">
        <v>214</v>
      </c>
      <c r="C68" s="1190"/>
      <c r="D68" s="1250"/>
      <c r="E68" s="1200"/>
      <c r="F68" s="1200"/>
    </row>
    <row r="69" spans="1:6">
      <c r="A69" s="1197"/>
      <c r="B69" s="1208"/>
      <c r="C69" s="1190"/>
      <c r="D69" s="1250"/>
      <c r="E69" s="1200"/>
      <c r="F69" s="1200"/>
    </row>
    <row r="70" spans="1:6">
      <c r="A70" s="1197"/>
      <c r="B70" s="1207" t="s">
        <v>215</v>
      </c>
      <c r="C70" s="1190"/>
      <c r="D70" s="1250"/>
      <c r="E70" s="1200"/>
      <c r="F70" s="1200"/>
    </row>
    <row r="71" spans="1:6">
      <c r="A71" s="1197"/>
      <c r="B71" s="1208"/>
      <c r="C71" s="1190"/>
      <c r="D71" s="1250"/>
      <c r="E71" s="1200"/>
      <c r="F71" s="1200"/>
    </row>
    <row r="72" spans="1:6">
      <c r="A72" s="1197"/>
      <c r="B72" s="1209" t="s">
        <v>161</v>
      </c>
      <c r="C72" s="1190"/>
      <c r="D72" s="1239"/>
      <c r="E72" s="1200"/>
      <c r="F72" s="1200"/>
    </row>
    <row r="73" spans="1:6">
      <c r="A73" s="1197"/>
      <c r="B73" s="1224"/>
      <c r="C73" s="1190"/>
      <c r="D73" s="1240"/>
      <c r="E73" s="1200"/>
      <c r="F73" s="1200"/>
    </row>
    <row r="74" spans="1:6">
      <c r="A74" s="1197"/>
      <c r="B74" s="1249" t="s">
        <v>216</v>
      </c>
      <c r="C74" s="1190"/>
      <c r="D74" s="1240"/>
      <c r="E74" s="1200"/>
      <c r="F74" s="1200"/>
    </row>
    <row r="75" spans="1:6">
      <c r="A75" s="1197"/>
      <c r="B75" s="1249"/>
      <c r="C75" s="1190"/>
      <c r="D75" s="1240"/>
      <c r="E75" s="1200"/>
      <c r="F75" s="1200"/>
    </row>
    <row r="76" spans="1:6" ht="38.25">
      <c r="A76" s="1197"/>
      <c r="B76" s="1225" t="s">
        <v>1155</v>
      </c>
      <c r="C76" s="1190"/>
      <c r="D76" s="1240"/>
      <c r="E76" s="1200"/>
      <c r="F76" s="1200"/>
    </row>
    <row r="77" spans="1:6">
      <c r="A77" s="1197"/>
      <c r="B77" s="1208"/>
      <c r="C77" s="1190"/>
      <c r="D77" s="1240"/>
      <c r="E77" s="1200"/>
      <c r="F77" s="1200"/>
    </row>
    <row r="78" spans="1:6">
      <c r="A78" s="1197" t="s">
        <v>1156</v>
      </c>
      <c r="B78" s="1224" t="s">
        <v>1044</v>
      </c>
      <c r="C78" s="1190" t="s">
        <v>81</v>
      </c>
      <c r="D78" s="1240">
        <f>10*4*0.05</f>
        <v>2</v>
      </c>
      <c r="E78" s="754"/>
      <c r="F78" s="754">
        <f>D78*E78</f>
        <v>0</v>
      </c>
    </row>
    <row r="79" spans="1:6">
      <c r="A79" s="1197"/>
      <c r="B79" s="1224"/>
      <c r="C79" s="1190"/>
      <c r="D79" s="1240"/>
      <c r="E79" s="1200"/>
      <c r="F79" s="1200"/>
    </row>
    <row r="80" spans="1:6">
      <c r="A80" s="1197"/>
      <c r="B80" s="1249" t="s">
        <v>993</v>
      </c>
      <c r="C80" s="1190"/>
      <c r="D80" s="1240"/>
      <c r="E80" s="1200"/>
      <c r="F80" s="1200"/>
    </row>
    <row r="81" spans="1:6">
      <c r="A81" s="1197"/>
      <c r="B81" s="1249"/>
      <c r="C81" s="1190"/>
      <c r="D81" s="1240"/>
      <c r="E81" s="1200"/>
      <c r="F81" s="1200"/>
    </row>
    <row r="82" spans="1:6" ht="38.25">
      <c r="A82" s="1197"/>
      <c r="B82" s="1225" t="s">
        <v>1157</v>
      </c>
      <c r="C82" s="1190"/>
      <c r="D82" s="1240"/>
      <c r="E82" s="1200"/>
      <c r="F82" s="1200"/>
    </row>
    <row r="83" spans="1:6">
      <c r="A83" s="1197"/>
      <c r="B83" s="1208"/>
      <c r="C83" s="1190"/>
      <c r="D83" s="1240"/>
      <c r="E83" s="1200"/>
      <c r="F83" s="1200"/>
    </row>
    <row r="84" spans="1:6">
      <c r="A84" s="1197" t="s">
        <v>1158</v>
      </c>
      <c r="B84" s="1224" t="s">
        <v>1044</v>
      </c>
      <c r="C84" s="1190" t="s">
        <v>81</v>
      </c>
      <c r="D84" s="1240">
        <f>10*4*0.1</f>
        <v>4</v>
      </c>
      <c r="E84" s="754"/>
      <c r="F84" s="754">
        <f>D84*E84</f>
        <v>0</v>
      </c>
    </row>
    <row r="85" spans="1:6">
      <c r="A85" s="425"/>
      <c r="B85" s="424"/>
      <c r="C85" s="425"/>
      <c r="D85" s="426"/>
      <c r="E85" s="754"/>
      <c r="F85" s="1200"/>
    </row>
    <row r="86" spans="1:6">
      <c r="A86" s="1197"/>
      <c r="B86" s="1198" t="s">
        <v>218</v>
      </c>
      <c r="C86" s="1190"/>
      <c r="D86" s="1239"/>
      <c r="E86" s="1200"/>
      <c r="F86" s="1200"/>
    </row>
    <row r="87" spans="1:6">
      <c r="A87" s="1197"/>
      <c r="B87" s="1224"/>
      <c r="C87" s="1190"/>
      <c r="D87" s="1239"/>
      <c r="E87" s="1200"/>
      <c r="F87" s="1200"/>
    </row>
    <row r="88" spans="1:6">
      <c r="A88" s="1197"/>
      <c r="B88" s="1249" t="s">
        <v>219</v>
      </c>
      <c r="C88" s="1190"/>
      <c r="D88" s="1239"/>
      <c r="E88" s="1200"/>
      <c r="F88" s="1200"/>
    </row>
    <row r="89" spans="1:6">
      <c r="A89" s="1197"/>
      <c r="B89" s="1249"/>
      <c r="C89" s="1190"/>
      <c r="D89" s="1239"/>
      <c r="E89" s="1200"/>
      <c r="F89" s="1200"/>
    </row>
    <row r="90" spans="1:6">
      <c r="A90" s="1197"/>
      <c r="B90" s="1225" t="s">
        <v>1159</v>
      </c>
      <c r="C90" s="1190"/>
      <c r="D90" s="1239"/>
      <c r="E90" s="1200"/>
      <c r="F90" s="1200"/>
    </row>
    <row r="91" spans="1:6">
      <c r="A91" s="1197"/>
      <c r="B91" s="1208"/>
      <c r="C91" s="1190"/>
      <c r="D91" s="1239"/>
      <c r="E91" s="1200"/>
      <c r="F91" s="1200"/>
    </row>
    <row r="92" spans="1:6">
      <c r="A92" s="1262" t="s">
        <v>220</v>
      </c>
      <c r="B92" s="1208" t="s">
        <v>221</v>
      </c>
      <c r="C92" s="1190" t="s">
        <v>81</v>
      </c>
      <c r="D92" s="1240">
        <f>D78</f>
        <v>2</v>
      </c>
      <c r="E92" s="754"/>
      <c r="F92" s="754">
        <f>D92*E92</f>
        <v>0</v>
      </c>
    </row>
    <row r="93" spans="1:6">
      <c r="A93" s="1262"/>
      <c r="B93" s="1208"/>
      <c r="C93" s="1190"/>
      <c r="D93" s="1240"/>
      <c r="E93" s="754"/>
      <c r="F93" s="1200"/>
    </row>
    <row r="94" spans="1:6">
      <c r="A94" s="1262"/>
      <c r="B94" s="1209" t="s">
        <v>222</v>
      </c>
      <c r="C94" s="1190"/>
      <c r="D94" s="1240"/>
      <c r="E94" s="754"/>
      <c r="F94" s="1200"/>
    </row>
    <row r="95" spans="1:6">
      <c r="A95" s="1262"/>
      <c r="B95" s="1209"/>
      <c r="C95" s="1190"/>
      <c r="D95" s="1240"/>
      <c r="E95" s="754"/>
      <c r="F95" s="1200"/>
    </row>
    <row r="96" spans="1:6">
      <c r="A96" s="1197"/>
      <c r="B96" s="1225" t="s">
        <v>1160</v>
      </c>
      <c r="C96" s="1190"/>
      <c r="D96" s="1239"/>
      <c r="E96" s="1200"/>
      <c r="F96" s="1200"/>
    </row>
    <row r="97" spans="1:6">
      <c r="A97" s="1262" t="s">
        <v>1161</v>
      </c>
      <c r="B97" s="1208" t="s">
        <v>221</v>
      </c>
      <c r="C97" s="1190" t="s">
        <v>81</v>
      </c>
      <c r="D97" s="1240">
        <f>D84</f>
        <v>4</v>
      </c>
      <c r="E97" s="754"/>
      <c r="F97" s="754">
        <f>D97*E97</f>
        <v>0</v>
      </c>
    </row>
    <row r="98" spans="1:6">
      <c r="A98" s="1197"/>
      <c r="B98" s="1208"/>
      <c r="C98" s="1190"/>
      <c r="D98" s="1239"/>
      <c r="E98" s="1200"/>
      <c r="F98" s="1200"/>
    </row>
    <row r="99" spans="1:6">
      <c r="A99" s="1197"/>
      <c r="B99" s="1207" t="s">
        <v>997</v>
      </c>
      <c r="C99" s="1190"/>
      <c r="D99" s="1239"/>
      <c r="E99" s="1200"/>
      <c r="F99" s="1200"/>
    </row>
    <row r="100" spans="1:6">
      <c r="A100" s="1197"/>
      <c r="B100" s="1208"/>
      <c r="C100" s="1190"/>
      <c r="D100" s="1239"/>
      <c r="E100" s="1200"/>
      <c r="F100" s="1200"/>
    </row>
    <row r="101" spans="1:6">
      <c r="A101" s="1197"/>
      <c r="B101" s="1209" t="s">
        <v>222</v>
      </c>
      <c r="C101" s="1190"/>
      <c r="D101" s="1239"/>
      <c r="E101" s="1200"/>
      <c r="F101" s="1200"/>
    </row>
    <row r="102" spans="1:6">
      <c r="A102" s="1197"/>
      <c r="B102" s="1209"/>
      <c r="C102" s="1190"/>
      <c r="D102" s="1239"/>
      <c r="E102" s="1200"/>
      <c r="F102" s="1200"/>
    </row>
    <row r="103" spans="1:6" ht="25.5">
      <c r="A103" s="1197"/>
      <c r="B103" s="1225" t="s">
        <v>1050</v>
      </c>
      <c r="C103" s="1190"/>
      <c r="D103" s="1239"/>
      <c r="E103" s="1200"/>
      <c r="F103" s="1200"/>
    </row>
    <row r="104" spans="1:6">
      <c r="A104" s="1197"/>
      <c r="B104" s="1208"/>
      <c r="C104" s="1190"/>
      <c r="D104" s="1239"/>
      <c r="E104" s="1200"/>
      <c r="F104" s="1200"/>
    </row>
    <row r="105" spans="1:6">
      <c r="A105" s="1262" t="s">
        <v>1162</v>
      </c>
      <c r="B105" s="1208" t="s">
        <v>221</v>
      </c>
      <c r="C105" s="1190" t="s">
        <v>81</v>
      </c>
      <c r="D105" s="1240">
        <v>0.68</v>
      </c>
      <c r="E105" s="754"/>
      <c r="F105" s="754">
        <f>D105*E105</f>
        <v>0</v>
      </c>
    </row>
    <row r="106" spans="1:6">
      <c r="A106" s="1197"/>
      <c r="B106" s="1208"/>
      <c r="C106" s="1190"/>
      <c r="D106" s="1239"/>
      <c r="E106" s="1200"/>
      <c r="F106" s="1200"/>
    </row>
    <row r="107" spans="1:6">
      <c r="A107" s="1197"/>
      <c r="B107" s="1209"/>
      <c r="C107" s="1190"/>
      <c r="D107" s="1239"/>
      <c r="E107" s="1200"/>
      <c r="F107" s="1200"/>
    </row>
    <row r="108" spans="1:6">
      <c r="A108" s="1218"/>
      <c r="B108" s="1219"/>
      <c r="C108" s="1220"/>
      <c r="D108" s="1221"/>
      <c r="E108" s="1222" t="s">
        <v>48</v>
      </c>
      <c r="F108" s="1223">
        <f>SUM(F58:F107)</f>
        <v>0</v>
      </c>
    </row>
    <row r="109" spans="1:6">
      <c r="A109" s="1262"/>
      <c r="B109" s="1208"/>
      <c r="C109" s="1190"/>
      <c r="D109" s="1444"/>
      <c r="E109" s="1200"/>
      <c r="F109" s="1200"/>
    </row>
    <row r="110" spans="1:6">
      <c r="A110" s="1197"/>
      <c r="B110" s="1198" t="s">
        <v>164</v>
      </c>
      <c r="C110" s="1190"/>
      <c r="D110" s="1239"/>
      <c r="E110" s="1200"/>
      <c r="F110" s="1200"/>
    </row>
    <row r="111" spans="1:6">
      <c r="A111" s="1197"/>
      <c r="B111" s="1224"/>
      <c r="C111" s="1190"/>
      <c r="D111" s="1239"/>
      <c r="E111" s="1200"/>
      <c r="F111" s="1200"/>
    </row>
    <row r="112" spans="1:6">
      <c r="A112" s="1197"/>
      <c r="B112" s="1207" t="s">
        <v>165</v>
      </c>
      <c r="C112" s="1190"/>
      <c r="D112" s="1239"/>
      <c r="E112" s="1200"/>
      <c r="F112" s="1200"/>
    </row>
    <row r="113" spans="1:6">
      <c r="A113" s="1197"/>
      <c r="B113" s="1208"/>
      <c r="C113" s="1190"/>
      <c r="D113" s="1239"/>
      <c r="E113" s="1200"/>
      <c r="F113" s="1200"/>
    </row>
    <row r="114" spans="1:6">
      <c r="A114" s="1197"/>
      <c r="B114" s="1249" t="s">
        <v>1163</v>
      </c>
      <c r="C114" s="1190"/>
      <c r="D114" s="1239"/>
      <c r="E114" s="1200"/>
      <c r="F114" s="1200"/>
    </row>
    <row r="115" spans="1:6">
      <c r="A115" s="1197"/>
      <c r="B115" s="1224"/>
      <c r="C115" s="1190"/>
      <c r="D115" s="1239"/>
      <c r="E115" s="1200"/>
      <c r="F115" s="1200"/>
    </row>
    <row r="116" spans="1:6">
      <c r="A116" s="1197"/>
      <c r="B116" s="1225" t="s">
        <v>168</v>
      </c>
      <c r="C116" s="1190"/>
      <c r="D116" s="1240"/>
      <c r="E116" s="1200"/>
      <c r="F116" s="1200"/>
    </row>
    <row r="117" spans="1:6">
      <c r="A117" s="1197"/>
      <c r="B117" s="1208"/>
      <c r="C117" s="1190"/>
      <c r="D117" s="1240"/>
      <c r="E117" s="1200"/>
      <c r="F117" s="1200"/>
    </row>
    <row r="118" spans="1:6">
      <c r="A118" s="1197" t="s">
        <v>1006</v>
      </c>
      <c r="B118" s="1208" t="s">
        <v>1053</v>
      </c>
      <c r="C118" s="1190" t="s">
        <v>89</v>
      </c>
      <c r="D118" s="1240">
        <v>13.97</v>
      </c>
      <c r="E118" s="1450"/>
      <c r="F118" s="754">
        <f>D118*E118</f>
        <v>0</v>
      </c>
    </row>
    <row r="119" spans="1:6">
      <c r="A119" s="1252"/>
      <c r="B119" s="1224"/>
      <c r="C119" s="1253"/>
      <c r="D119" s="1254"/>
      <c r="E119" s="1449"/>
      <c r="F119" s="1200"/>
    </row>
    <row r="120" spans="1:6">
      <c r="A120" s="1197"/>
      <c r="B120" s="1198" t="s">
        <v>169</v>
      </c>
      <c r="C120" s="1190"/>
      <c r="D120" s="1239"/>
      <c r="E120" s="1449"/>
      <c r="F120" s="1200"/>
    </row>
    <row r="121" spans="1:6">
      <c r="A121" s="1197"/>
      <c r="B121" s="1198"/>
      <c r="C121" s="1190"/>
      <c r="D121" s="1239"/>
      <c r="E121" s="1449"/>
      <c r="F121" s="1200"/>
    </row>
    <row r="122" spans="1:6">
      <c r="A122" s="1197"/>
      <c r="B122" s="1249" t="s">
        <v>1054</v>
      </c>
      <c r="C122" s="1190"/>
      <c r="D122" s="1239"/>
      <c r="E122" s="1449"/>
      <c r="F122" s="1200"/>
    </row>
    <row r="123" spans="1:6">
      <c r="A123" s="1197"/>
      <c r="B123" s="1249"/>
      <c r="C123" s="1190"/>
      <c r="D123" s="1239"/>
      <c r="E123" s="1449"/>
      <c r="F123" s="1200"/>
    </row>
    <row r="124" spans="1:6" ht="25.5">
      <c r="A124" s="1197"/>
      <c r="B124" s="1225" t="s">
        <v>1055</v>
      </c>
      <c r="C124" s="1190"/>
      <c r="D124" s="1239"/>
      <c r="E124" s="1449"/>
      <c r="F124" s="1200"/>
    </row>
    <row r="125" spans="1:6">
      <c r="A125" s="1197"/>
      <c r="B125" s="1224"/>
      <c r="C125" s="1190"/>
      <c r="D125" s="1239"/>
      <c r="E125" s="1449"/>
      <c r="F125" s="1200"/>
    </row>
    <row r="126" spans="1:6">
      <c r="A126" s="1197" t="s">
        <v>1056</v>
      </c>
      <c r="B126" s="1255" t="s">
        <v>297</v>
      </c>
      <c r="C126" s="1190" t="s">
        <v>79</v>
      </c>
      <c r="D126" s="1240">
        <f>D84*70/1000</f>
        <v>0.28000000000000003</v>
      </c>
      <c r="E126" s="1466"/>
      <c r="F126" s="754">
        <f>D126*E126</f>
        <v>0</v>
      </c>
    </row>
    <row r="127" spans="1:6">
      <c r="A127" s="1197"/>
      <c r="B127" s="1255"/>
      <c r="C127" s="1190"/>
      <c r="D127" s="1240"/>
      <c r="E127" s="1466"/>
      <c r="F127" s="1200"/>
    </row>
    <row r="128" spans="1:6">
      <c r="A128" s="1252"/>
      <c r="B128" s="1249" t="s">
        <v>1014</v>
      </c>
      <c r="C128" s="1253"/>
      <c r="D128" s="1258"/>
      <c r="E128" s="1449"/>
      <c r="F128" s="1200"/>
    </row>
    <row r="129" spans="1:6">
      <c r="A129" s="1252"/>
      <c r="B129" s="1224"/>
      <c r="C129" s="1253"/>
      <c r="D129" s="1258"/>
      <c r="E129" s="1449"/>
      <c r="F129" s="1200"/>
    </row>
    <row r="130" spans="1:6">
      <c r="A130" s="1252"/>
      <c r="B130" s="1259" t="s">
        <v>172</v>
      </c>
      <c r="C130" s="1253"/>
      <c r="D130" s="1258"/>
      <c r="E130" s="1449"/>
      <c r="F130" s="1200"/>
    </row>
    <row r="131" spans="1:6">
      <c r="A131" s="1252"/>
      <c r="B131" s="1224"/>
      <c r="C131" s="1253"/>
      <c r="D131" s="1258"/>
      <c r="E131" s="1467"/>
      <c r="F131" s="1200"/>
    </row>
    <row r="132" spans="1:6">
      <c r="A132" s="1197" t="s">
        <v>243</v>
      </c>
      <c r="B132" s="1224" t="s">
        <v>1057</v>
      </c>
      <c r="C132" s="1253" t="s">
        <v>89</v>
      </c>
      <c r="D132" s="1254">
        <v>36.914999999999999</v>
      </c>
      <c r="E132" s="1449"/>
      <c r="F132" s="754">
        <f>D132*E132</f>
        <v>0</v>
      </c>
    </row>
    <row r="133" spans="1:6">
      <c r="A133" s="1005"/>
      <c r="B133" s="1010"/>
      <c r="C133" s="228"/>
      <c r="D133" s="1007"/>
      <c r="E133" s="549"/>
      <c r="F133" s="550"/>
    </row>
    <row r="134" spans="1:6">
      <c r="A134" s="1197"/>
      <c r="B134" s="1207" t="s">
        <v>1058</v>
      </c>
      <c r="C134" s="1190"/>
      <c r="D134" s="1240"/>
      <c r="E134" s="1449"/>
      <c r="F134" s="1200"/>
    </row>
    <row r="135" spans="1:6">
      <c r="A135" s="1197"/>
      <c r="B135" s="1255"/>
      <c r="C135" s="1190"/>
      <c r="D135" s="1240"/>
      <c r="E135" s="1466"/>
      <c r="F135" s="1200"/>
    </row>
    <row r="136" spans="1:6">
      <c r="A136" s="1252"/>
      <c r="B136" s="1249" t="s">
        <v>1059</v>
      </c>
      <c r="C136" s="1190"/>
      <c r="D136" s="1261"/>
      <c r="E136" s="1449"/>
      <c r="F136" s="1200"/>
    </row>
    <row r="137" spans="1:6">
      <c r="A137" s="1252"/>
      <c r="B137" s="1224"/>
      <c r="C137" s="1190"/>
      <c r="D137" s="1261"/>
      <c r="E137" s="1449"/>
      <c r="F137" s="1200"/>
    </row>
    <row r="138" spans="1:6" ht="25.5">
      <c r="A138" s="1252"/>
      <c r="B138" s="1225" t="s">
        <v>1167</v>
      </c>
      <c r="C138" s="1190"/>
      <c r="D138" s="1261"/>
      <c r="E138" s="1449"/>
      <c r="F138" s="1200"/>
    </row>
    <row r="139" spans="1:6">
      <c r="A139" s="1252"/>
      <c r="B139" s="1224"/>
      <c r="C139" s="1190"/>
      <c r="D139" s="1261"/>
      <c r="E139" s="1449"/>
      <c r="F139" s="1200"/>
    </row>
    <row r="140" spans="1:6">
      <c r="A140" s="1262" t="s">
        <v>1061</v>
      </c>
      <c r="B140" s="1224" t="s">
        <v>194</v>
      </c>
      <c r="C140" s="1190" t="s">
        <v>184</v>
      </c>
      <c r="D140" s="1199">
        <v>4</v>
      </c>
      <c r="E140" s="865"/>
      <c r="F140" s="754">
        <f>D140*E140</f>
        <v>0</v>
      </c>
    </row>
    <row r="141" spans="1:6">
      <c r="A141" s="1197"/>
      <c r="B141" s="1255"/>
      <c r="C141" s="1190"/>
      <c r="D141" s="1240"/>
      <c r="E141" s="1466"/>
      <c r="F141" s="1200"/>
    </row>
    <row r="142" spans="1:6">
      <c r="A142" s="277"/>
      <c r="B142" s="417" t="s">
        <v>1062</v>
      </c>
      <c r="C142" s="277"/>
      <c r="D142" s="582"/>
      <c r="E142" s="1450"/>
      <c r="F142" s="1200"/>
    </row>
    <row r="143" spans="1:6">
      <c r="A143" s="277"/>
      <c r="B143" s="575"/>
      <c r="C143" s="277"/>
      <c r="D143" s="582"/>
      <c r="E143" s="1450"/>
      <c r="F143" s="1200"/>
    </row>
    <row r="144" spans="1:6">
      <c r="A144" s="1169"/>
      <c r="B144" s="501" t="s">
        <v>1063</v>
      </c>
      <c r="C144" s="277"/>
      <c r="D144" s="508"/>
      <c r="E144" s="1450"/>
      <c r="F144" s="1200"/>
    </row>
    <row r="145" spans="1:6">
      <c r="A145" s="1169"/>
      <c r="B145" s="575"/>
      <c r="C145" s="277"/>
      <c r="D145" s="508"/>
      <c r="E145" s="1450"/>
      <c r="F145" s="1200"/>
    </row>
    <row r="146" spans="1:6">
      <c r="A146" s="425"/>
      <c r="B146" s="429" t="s">
        <v>1064</v>
      </c>
      <c r="C146" s="425"/>
      <c r="D146" s="453"/>
      <c r="E146" s="1450"/>
      <c r="F146" s="1200"/>
    </row>
    <row r="147" spans="1:6">
      <c r="A147" s="425"/>
      <c r="B147" s="424"/>
      <c r="C147" s="425"/>
      <c r="D147" s="453"/>
      <c r="E147" s="1450"/>
      <c r="F147" s="1200"/>
    </row>
    <row r="148" spans="1:6" ht="25.5">
      <c r="A148" s="277"/>
      <c r="B148" s="1151" t="s">
        <v>1065</v>
      </c>
      <c r="C148" s="277"/>
      <c r="D148" s="508"/>
      <c r="E148" s="1450"/>
      <c r="F148" s="1200"/>
    </row>
    <row r="149" spans="1:6">
      <c r="A149" s="277"/>
      <c r="B149" s="1263"/>
      <c r="C149" s="277"/>
      <c r="D149" s="508"/>
      <c r="E149" s="1450"/>
      <c r="F149" s="1200"/>
    </row>
    <row r="150" spans="1:6">
      <c r="A150" s="1169" t="s">
        <v>1178</v>
      </c>
      <c r="B150" s="1263" t="s">
        <v>1067</v>
      </c>
      <c r="C150" s="277" t="s">
        <v>31</v>
      </c>
      <c r="D150" s="508">
        <v>2</v>
      </c>
      <c r="E150" s="865"/>
      <c r="F150" s="754">
        <f>D150*E150</f>
        <v>0</v>
      </c>
    </row>
    <row r="151" spans="1:6">
      <c r="A151" s="1197"/>
      <c r="B151" s="1255"/>
      <c r="C151" s="1190"/>
      <c r="D151" s="1240"/>
      <c r="E151" s="1466"/>
      <c r="F151" s="1200"/>
    </row>
    <row r="152" spans="1:6">
      <c r="A152" s="1264"/>
      <c r="B152" s="422" t="s">
        <v>1070</v>
      </c>
      <c r="C152" s="278"/>
      <c r="D152" s="1265"/>
      <c r="E152" s="865"/>
      <c r="F152" s="1200"/>
    </row>
    <row r="153" spans="1:6">
      <c r="A153" s="1264"/>
      <c r="B153" s="422"/>
      <c r="C153" s="278"/>
      <c r="D153" s="1265"/>
      <c r="E153" s="865"/>
      <c r="F153" s="1200"/>
    </row>
    <row r="154" spans="1:6">
      <c r="A154" s="1266"/>
      <c r="B154" s="1151" t="s">
        <v>1179</v>
      </c>
      <c r="C154" s="278"/>
      <c r="D154" s="1267"/>
      <c r="E154" s="865"/>
      <c r="F154" s="1200"/>
    </row>
    <row r="155" spans="1:6">
      <c r="A155" s="1266"/>
      <c r="B155" s="420"/>
      <c r="C155" s="278"/>
      <c r="D155" s="1267"/>
      <c r="E155" s="865"/>
      <c r="F155" s="1200"/>
    </row>
    <row r="156" spans="1:6">
      <c r="A156" s="1268" t="s">
        <v>1072</v>
      </c>
      <c r="B156" s="278" t="s">
        <v>1131</v>
      </c>
      <c r="C156" s="425" t="s">
        <v>31</v>
      </c>
      <c r="D156" s="453">
        <v>3</v>
      </c>
      <c r="E156" s="865"/>
      <c r="F156" s="754">
        <f>D156*E156</f>
        <v>0</v>
      </c>
    </row>
    <row r="157" spans="1:6">
      <c r="A157" s="1268"/>
      <c r="B157" s="278"/>
      <c r="C157" s="425"/>
      <c r="D157" s="453"/>
      <c r="E157" s="1468"/>
      <c r="F157" s="1200"/>
    </row>
    <row r="158" spans="1:6">
      <c r="A158" s="1266"/>
      <c r="B158" s="422" t="s">
        <v>1074</v>
      </c>
      <c r="C158" s="425"/>
      <c r="D158" s="1150"/>
      <c r="E158" s="1469"/>
      <c r="F158" s="1200"/>
    </row>
    <row r="159" spans="1:6">
      <c r="A159" s="1266"/>
      <c r="B159" s="422"/>
      <c r="C159" s="425"/>
      <c r="D159" s="1150"/>
      <c r="E159" s="1469"/>
      <c r="F159" s="1200"/>
    </row>
    <row r="160" spans="1:6" ht="25.5">
      <c r="A160" s="1266"/>
      <c r="B160" s="454" t="s">
        <v>1075</v>
      </c>
      <c r="C160" s="425"/>
      <c r="D160" s="1150"/>
      <c r="E160" s="1469"/>
      <c r="F160" s="1200"/>
    </row>
    <row r="161" spans="1:6">
      <c r="A161" s="1270"/>
      <c r="B161" s="420"/>
      <c r="C161" s="425"/>
      <c r="D161" s="1150"/>
      <c r="E161" s="1469"/>
      <c r="F161" s="1200"/>
    </row>
    <row r="162" spans="1:6">
      <c r="A162" s="1271" t="s">
        <v>1076</v>
      </c>
      <c r="B162" s="424" t="s">
        <v>1170</v>
      </c>
      <c r="C162" s="425" t="s">
        <v>31</v>
      </c>
      <c r="D162" s="1272">
        <v>2</v>
      </c>
      <c r="E162" s="865"/>
      <c r="F162" s="754">
        <f>D162*E162</f>
        <v>0</v>
      </c>
    </row>
    <row r="163" spans="1:6">
      <c r="A163" s="1271" t="s">
        <v>1078</v>
      </c>
      <c r="B163" s="424" t="s">
        <v>1180</v>
      </c>
      <c r="C163" s="425" t="s">
        <v>31</v>
      </c>
      <c r="D163" s="1272">
        <v>2</v>
      </c>
      <c r="E163" s="865"/>
      <c r="F163" s="754">
        <f>D163*E163</f>
        <v>0</v>
      </c>
    </row>
    <row r="164" spans="1:6">
      <c r="A164" s="1271" t="s">
        <v>1080</v>
      </c>
      <c r="B164" s="424" t="s">
        <v>1181</v>
      </c>
      <c r="C164" s="425" t="s">
        <v>31</v>
      </c>
      <c r="D164" s="1272">
        <v>2</v>
      </c>
      <c r="E164" s="865"/>
      <c r="F164" s="754">
        <f>D164*E164</f>
        <v>0</v>
      </c>
    </row>
    <row r="165" spans="1:6">
      <c r="A165" s="1271" t="s">
        <v>1081</v>
      </c>
      <c r="B165" s="424" t="s">
        <v>1182</v>
      </c>
      <c r="C165" s="425" t="s">
        <v>31</v>
      </c>
      <c r="D165" s="1272">
        <v>1</v>
      </c>
      <c r="E165" s="865"/>
      <c r="F165" s="754">
        <f>D165*E165</f>
        <v>0</v>
      </c>
    </row>
    <row r="166" spans="1:6">
      <c r="A166" s="1197"/>
      <c r="B166" s="1255"/>
      <c r="C166" s="1190"/>
      <c r="D166" s="1240"/>
      <c r="E166" s="1257"/>
      <c r="F166" s="1200"/>
    </row>
    <row r="167" spans="1:6">
      <c r="A167" s="1218"/>
      <c r="B167" s="1219"/>
      <c r="C167" s="1220"/>
      <c r="D167" s="1221"/>
      <c r="E167" s="1222" t="s">
        <v>48</v>
      </c>
      <c r="F167" s="1223">
        <f>SUM(F109:F166)</f>
        <v>0</v>
      </c>
    </row>
    <row r="168" spans="1:6">
      <c r="A168" s="1197"/>
      <c r="B168" s="1255"/>
      <c r="C168" s="1190"/>
      <c r="D168" s="1240"/>
      <c r="E168" s="1257"/>
      <c r="F168" s="1200"/>
    </row>
    <row r="169" spans="1:6" ht="25.5">
      <c r="A169" s="1266"/>
      <c r="B169" s="454" t="s">
        <v>1083</v>
      </c>
      <c r="C169" s="425"/>
      <c r="D169" s="1150"/>
      <c r="E169" s="1269"/>
      <c r="F169" s="1200"/>
    </row>
    <row r="170" spans="1:6">
      <c r="A170" s="1270"/>
      <c r="B170" s="420"/>
      <c r="C170" s="425"/>
      <c r="D170" s="1150"/>
      <c r="E170" s="1269"/>
      <c r="F170" s="1200"/>
    </row>
    <row r="171" spans="1:6">
      <c r="A171" s="1271" t="s">
        <v>1084</v>
      </c>
      <c r="B171" s="424" t="s">
        <v>1180</v>
      </c>
      <c r="C171" s="425" t="s">
        <v>31</v>
      </c>
      <c r="D171" s="1272">
        <v>1</v>
      </c>
      <c r="E171" s="754"/>
      <c r="F171" s="754">
        <f>D171*E171</f>
        <v>0</v>
      </c>
    </row>
    <row r="172" spans="1:6">
      <c r="A172" s="1271" t="s">
        <v>1086</v>
      </c>
      <c r="B172" s="424" t="s">
        <v>540</v>
      </c>
      <c r="C172" s="425" t="s">
        <v>31</v>
      </c>
      <c r="D172" s="1272">
        <v>1</v>
      </c>
      <c r="E172" s="754"/>
      <c r="F172" s="754">
        <f>D172*E172</f>
        <v>0</v>
      </c>
    </row>
    <row r="173" spans="1:6">
      <c r="A173" s="275"/>
      <c r="B173" s="420"/>
      <c r="C173" s="425"/>
      <c r="D173" s="1150"/>
      <c r="E173" s="754"/>
      <c r="F173" s="1200"/>
    </row>
    <row r="174" spans="1:6">
      <c r="A174" s="1169"/>
      <c r="B174" s="1273" t="s">
        <v>1088</v>
      </c>
      <c r="C174" s="1263"/>
      <c r="D174" s="1274"/>
      <c r="E174" s="1269"/>
      <c r="F174" s="1200"/>
    </row>
    <row r="175" spans="1:6">
      <c r="A175" s="1169"/>
      <c r="B175" s="1273"/>
      <c r="C175" s="1263"/>
      <c r="D175" s="1274"/>
      <c r="E175" s="1269"/>
      <c r="F175" s="1200"/>
    </row>
    <row r="176" spans="1:6" ht="25.5">
      <c r="A176" s="1169"/>
      <c r="B176" s="1275" t="s">
        <v>1089</v>
      </c>
      <c r="C176" s="1263"/>
      <c r="D176" s="1274"/>
      <c r="E176" s="1269"/>
      <c r="F176" s="1200"/>
    </row>
    <row r="177" spans="1:6">
      <c r="A177" s="1169"/>
      <c r="B177" s="1275"/>
      <c r="C177" s="1263"/>
      <c r="D177" s="1274"/>
      <c r="E177" s="1269"/>
      <c r="F177" s="1200"/>
    </row>
    <row r="178" spans="1:6">
      <c r="A178" s="277" t="s">
        <v>1090</v>
      </c>
      <c r="B178" s="279" t="s">
        <v>1091</v>
      </c>
      <c r="C178" s="277" t="s">
        <v>31</v>
      </c>
      <c r="D178" s="1276">
        <v>5</v>
      </c>
      <c r="E178" s="1269"/>
      <c r="F178" s="754">
        <f>D178*E178</f>
        <v>0</v>
      </c>
    </row>
    <row r="179" spans="1:6">
      <c r="A179" s="1277"/>
      <c r="B179" s="1224"/>
      <c r="C179" s="1277"/>
      <c r="D179" s="1278"/>
      <c r="E179" s="754"/>
      <c r="F179" s="1200"/>
    </row>
    <row r="180" spans="1:6">
      <c r="A180" s="1197"/>
      <c r="B180" s="1207" t="s">
        <v>1092</v>
      </c>
      <c r="C180" s="1190"/>
      <c r="D180" s="1250"/>
      <c r="E180" s="1200"/>
      <c r="F180" s="1200"/>
    </row>
    <row r="181" spans="1:6">
      <c r="A181" s="1197"/>
      <c r="B181" s="1198" t="s">
        <v>361</v>
      </c>
      <c r="C181" s="1190"/>
      <c r="D181" s="1250"/>
      <c r="E181" s="1200"/>
      <c r="F181" s="1200"/>
    </row>
    <row r="182" spans="1:6">
      <c r="A182" s="1197"/>
      <c r="B182" s="1224"/>
      <c r="C182" s="1190"/>
      <c r="D182" s="1250"/>
      <c r="E182" s="1200"/>
      <c r="F182" s="1200"/>
    </row>
    <row r="183" spans="1:6">
      <c r="A183" s="1197"/>
      <c r="B183" s="1249" t="s">
        <v>1093</v>
      </c>
      <c r="C183" s="1190"/>
      <c r="D183" s="1250"/>
      <c r="E183" s="1200"/>
      <c r="F183" s="1200"/>
    </row>
    <row r="184" spans="1:6" ht="63.75">
      <c r="A184" s="1197"/>
      <c r="B184" s="1225" t="s">
        <v>528</v>
      </c>
      <c r="C184" s="1190"/>
      <c r="D184" s="1250"/>
      <c r="E184" s="1200"/>
      <c r="F184" s="1200"/>
    </row>
    <row r="185" spans="1:6">
      <c r="A185" s="1197"/>
      <c r="B185" s="1224"/>
      <c r="C185" s="1190"/>
      <c r="D185" s="1250"/>
      <c r="E185" s="1200"/>
      <c r="F185" s="1200"/>
    </row>
    <row r="186" spans="1:6">
      <c r="A186" s="1253" t="s">
        <v>362</v>
      </c>
      <c r="B186" s="1224" t="s">
        <v>194</v>
      </c>
      <c r="C186" s="1190" t="s">
        <v>31</v>
      </c>
      <c r="D186" s="1250">
        <v>1</v>
      </c>
      <c r="E186" s="1200"/>
      <c r="F186" s="754">
        <f>D186*E186</f>
        <v>0</v>
      </c>
    </row>
    <row r="187" spans="1:6">
      <c r="A187" s="1253"/>
      <c r="B187" s="1224"/>
      <c r="C187" s="1190"/>
      <c r="D187" s="1250"/>
      <c r="E187" s="1200"/>
      <c r="F187" s="1200"/>
    </row>
    <row r="188" spans="1:6" ht="25.5">
      <c r="A188" s="1197"/>
      <c r="B188" s="1207" t="s">
        <v>1094</v>
      </c>
      <c r="C188" s="1190"/>
      <c r="D188" s="1250"/>
      <c r="E188" s="1200"/>
      <c r="F188" s="1200"/>
    </row>
    <row r="189" spans="1:6">
      <c r="A189" s="1197"/>
      <c r="B189" s="1207"/>
      <c r="C189" s="1190"/>
      <c r="D189" s="1250"/>
      <c r="E189" s="1200"/>
      <c r="F189" s="1200"/>
    </row>
    <row r="190" spans="1:6">
      <c r="A190" s="277"/>
      <c r="B190" s="574" t="s">
        <v>1095</v>
      </c>
      <c r="C190" s="277"/>
      <c r="D190" s="508"/>
      <c r="E190" s="754"/>
      <c r="F190" s="1200"/>
    </row>
    <row r="191" spans="1:6">
      <c r="A191" s="277"/>
      <c r="B191" s="575"/>
      <c r="C191" s="277"/>
      <c r="D191" s="508"/>
      <c r="E191" s="754"/>
      <c r="F191" s="1200"/>
    </row>
    <row r="192" spans="1:6">
      <c r="A192" s="277"/>
      <c r="B192" s="1280" t="s">
        <v>1096</v>
      </c>
      <c r="C192" s="277"/>
      <c r="D192" s="508"/>
      <c r="E192" s="754"/>
      <c r="F192" s="1200"/>
    </row>
    <row r="193" spans="1:6">
      <c r="A193" s="277"/>
      <c r="B193" s="575"/>
      <c r="C193" s="277"/>
      <c r="D193" s="508"/>
      <c r="E193" s="754"/>
      <c r="F193" s="1200"/>
    </row>
    <row r="194" spans="1:6">
      <c r="A194" s="277"/>
      <c r="B194" s="580" t="s">
        <v>1097</v>
      </c>
      <c r="C194" s="277"/>
      <c r="D194" s="508"/>
      <c r="E194" s="754"/>
      <c r="F194" s="1200"/>
    </row>
    <row r="195" spans="1:6">
      <c r="A195" s="277"/>
      <c r="B195" s="575"/>
      <c r="C195" s="277"/>
      <c r="D195" s="508"/>
      <c r="E195" s="754"/>
      <c r="F195" s="1200"/>
    </row>
    <row r="196" spans="1:6">
      <c r="A196" s="277" t="s">
        <v>1098</v>
      </c>
      <c r="B196" s="575" t="s">
        <v>1099</v>
      </c>
      <c r="C196" s="277" t="s">
        <v>81</v>
      </c>
      <c r="D196" s="584">
        <v>0.44000000000000006</v>
      </c>
      <c r="E196" s="754"/>
      <c r="F196" s="754">
        <f>D196*E196</f>
        <v>0</v>
      </c>
    </row>
    <row r="197" spans="1:6">
      <c r="A197" s="277"/>
      <c r="B197" s="575"/>
      <c r="C197" s="277"/>
      <c r="D197" s="584"/>
      <c r="E197" s="754"/>
      <c r="F197" s="1200"/>
    </row>
    <row r="198" spans="1:6">
      <c r="A198" s="1197"/>
      <c r="B198" s="1198" t="s">
        <v>1100</v>
      </c>
      <c r="C198" s="1190"/>
      <c r="D198" s="1250"/>
      <c r="E198" s="1200"/>
      <c r="F198" s="1200"/>
    </row>
    <row r="199" spans="1:6">
      <c r="A199" s="1197"/>
      <c r="B199" s="1198"/>
      <c r="C199" s="1190"/>
      <c r="D199" s="1250"/>
      <c r="E199" s="1200"/>
      <c r="F199" s="1200"/>
    </row>
    <row r="200" spans="1:6" ht="25.5">
      <c r="A200" s="1197"/>
      <c r="B200" s="1282" t="s">
        <v>1101</v>
      </c>
      <c r="C200" s="1190"/>
      <c r="D200" s="1250"/>
      <c r="E200" s="1200"/>
      <c r="F200" s="1200"/>
    </row>
    <row r="201" spans="1:6">
      <c r="A201" s="1197"/>
      <c r="B201" s="1224"/>
      <c r="C201" s="1190"/>
      <c r="D201" s="1250"/>
      <c r="E201" s="1200"/>
      <c r="F201" s="1200"/>
    </row>
    <row r="202" spans="1:6">
      <c r="A202" s="1197" t="s">
        <v>1102</v>
      </c>
      <c r="B202" s="1224" t="s">
        <v>195</v>
      </c>
      <c r="C202" s="1190" t="s">
        <v>184</v>
      </c>
      <c r="D202" s="1250">
        <v>8</v>
      </c>
      <c r="E202" s="1200"/>
      <c r="F202" s="754">
        <f>D202*E202</f>
        <v>0</v>
      </c>
    </row>
    <row r="203" spans="1:6">
      <c r="A203" s="1197"/>
      <c r="B203" s="1224"/>
      <c r="C203" s="1190"/>
      <c r="D203" s="1250"/>
      <c r="E203" s="1200"/>
      <c r="F203" s="1200"/>
    </row>
    <row r="204" spans="1:6">
      <c r="A204" s="1197"/>
      <c r="B204" s="1198" t="s">
        <v>1103</v>
      </c>
      <c r="C204" s="1190"/>
      <c r="D204" s="1250"/>
      <c r="E204" s="1200"/>
      <c r="F204" s="1200"/>
    </row>
    <row r="205" spans="1:6">
      <c r="A205" s="1197"/>
      <c r="B205" s="1198"/>
      <c r="C205" s="1190"/>
      <c r="D205" s="1250"/>
      <c r="E205" s="1200"/>
      <c r="F205" s="1200"/>
    </row>
    <row r="206" spans="1:6" ht="25.5">
      <c r="A206" s="1252"/>
      <c r="B206" s="1282" t="s">
        <v>1104</v>
      </c>
      <c r="C206" s="1253"/>
      <c r="D206" s="1283"/>
      <c r="E206" s="1200"/>
      <c r="F206" s="1200"/>
    </row>
    <row r="207" spans="1:6">
      <c r="A207" s="1252"/>
      <c r="B207" s="1224"/>
      <c r="C207" s="1253"/>
      <c r="D207" s="1283"/>
      <c r="E207" s="1200"/>
      <c r="F207" s="1200"/>
    </row>
    <row r="208" spans="1:6">
      <c r="A208" s="1252" t="s">
        <v>196</v>
      </c>
      <c r="B208" s="1224" t="s">
        <v>195</v>
      </c>
      <c r="C208" s="1253" t="s">
        <v>184</v>
      </c>
      <c r="D208" s="1283">
        <v>8</v>
      </c>
      <c r="E208" s="1200"/>
      <c r="F208" s="754">
        <f>D208*E208</f>
        <v>0</v>
      </c>
    </row>
    <row r="209" spans="1:6">
      <c r="A209" s="1252"/>
      <c r="B209" s="1224"/>
      <c r="C209" s="1253"/>
      <c r="D209" s="1283"/>
      <c r="E209" s="1200"/>
      <c r="F209" s="1200"/>
    </row>
    <row r="210" spans="1:6">
      <c r="A210" s="1252"/>
      <c r="B210" s="417" t="s">
        <v>176</v>
      </c>
      <c r="C210" s="1253"/>
      <c r="D210" s="1283"/>
      <c r="E210" s="1200"/>
      <c r="F210" s="1200"/>
    </row>
    <row r="211" spans="1:6">
      <c r="A211" s="1252"/>
      <c r="B211" s="1470"/>
      <c r="C211" s="1253"/>
      <c r="D211" s="1283"/>
      <c r="E211" s="1200"/>
      <c r="F211" s="1200"/>
    </row>
    <row r="212" spans="1:6">
      <c r="A212" s="278"/>
      <c r="B212" s="417" t="s">
        <v>177</v>
      </c>
      <c r="C212" s="425"/>
      <c r="D212" s="1471"/>
      <c r="E212" s="754"/>
      <c r="F212" s="754"/>
    </row>
    <row r="213" spans="1:6">
      <c r="A213" s="278"/>
      <c r="B213" s="417"/>
      <c r="C213" s="425"/>
      <c r="D213" s="1471"/>
      <c r="E213" s="754"/>
      <c r="F213" s="754"/>
    </row>
    <row r="214" spans="1:6">
      <c r="A214" s="278"/>
      <c r="B214" s="411" t="s">
        <v>178</v>
      </c>
      <c r="C214" s="425"/>
      <c r="D214" s="1471"/>
      <c r="E214" s="754"/>
      <c r="F214" s="754"/>
    </row>
    <row r="215" spans="1:6" ht="25.5">
      <c r="A215" s="425"/>
      <c r="B215" s="454" t="s">
        <v>1183</v>
      </c>
      <c r="C215" s="425"/>
      <c r="D215" s="426"/>
      <c r="E215" s="754"/>
      <c r="F215" s="754"/>
    </row>
    <row r="216" spans="1:6">
      <c r="A216" s="278"/>
      <c r="B216" s="420"/>
      <c r="C216" s="425"/>
      <c r="D216" s="1471"/>
      <c r="E216" s="754"/>
      <c r="F216" s="754"/>
    </row>
    <row r="217" spans="1:6" ht="25.5">
      <c r="A217" s="425" t="s">
        <v>514</v>
      </c>
      <c r="B217" s="424" t="s">
        <v>1184</v>
      </c>
      <c r="C217" s="425" t="s">
        <v>89</v>
      </c>
      <c r="D217" s="426">
        <v>36.914999999999999</v>
      </c>
      <c r="E217" s="754"/>
      <c r="F217" s="754">
        <f>D217*E217</f>
        <v>0</v>
      </c>
    </row>
    <row r="218" spans="1:6">
      <c r="A218" s="425"/>
      <c r="B218" s="424"/>
      <c r="C218" s="425"/>
      <c r="D218" s="426"/>
      <c r="E218" s="754"/>
      <c r="F218" s="754"/>
    </row>
    <row r="219" spans="1:6">
      <c r="A219" s="425"/>
      <c r="B219" s="424"/>
      <c r="C219" s="425"/>
      <c r="D219" s="426"/>
      <c r="E219" s="754"/>
      <c r="F219" s="754"/>
    </row>
    <row r="220" spans="1:6">
      <c r="A220" s="325"/>
      <c r="B220" s="310" t="s">
        <v>550</v>
      </c>
      <c r="C220" s="325"/>
      <c r="D220" s="326"/>
      <c r="E220" s="1047"/>
      <c r="F220" s="1047"/>
    </row>
    <row r="221" spans="1:6">
      <c r="A221" s="325"/>
      <c r="B221" s="310"/>
      <c r="C221" s="325"/>
      <c r="D221" s="326"/>
      <c r="E221" s="1047"/>
      <c r="F221" s="1047"/>
    </row>
    <row r="222" spans="1:6" ht="63.75">
      <c r="A222" s="1048"/>
      <c r="B222" s="330" t="s">
        <v>551</v>
      </c>
      <c r="C222" s="325"/>
      <c r="D222" s="326"/>
      <c r="E222" s="1047"/>
      <c r="F222" s="1047"/>
    </row>
    <row r="223" spans="1:6">
      <c r="A223" s="1048"/>
      <c r="B223" s="1049"/>
      <c r="C223" s="325"/>
      <c r="D223" s="326"/>
      <c r="E223" s="1047"/>
      <c r="F223" s="1047"/>
    </row>
    <row r="224" spans="1:6">
      <c r="A224" s="1048" t="s">
        <v>239</v>
      </c>
      <c r="B224" s="1472" t="s">
        <v>194</v>
      </c>
      <c r="C224" s="325" t="s">
        <v>31</v>
      </c>
      <c r="D224" s="329">
        <v>1</v>
      </c>
      <c r="E224" s="1047"/>
      <c r="F224" s="1047">
        <f>D224*E224</f>
        <v>0</v>
      </c>
    </row>
    <row r="225" spans="1:6">
      <c r="A225" s="325"/>
      <c r="B225" s="1472"/>
      <c r="C225" s="325"/>
      <c r="D225" s="329"/>
      <c r="E225" s="1454"/>
      <c r="F225" s="1047"/>
    </row>
    <row r="226" spans="1:6">
      <c r="A226" s="325"/>
      <c r="B226" s="1034" t="s">
        <v>530</v>
      </c>
      <c r="C226" s="325"/>
      <c r="D226" s="326"/>
      <c r="E226" s="1047"/>
      <c r="F226" s="1047"/>
    </row>
    <row r="227" spans="1:6">
      <c r="A227" s="325"/>
      <c r="B227" s="1034"/>
      <c r="C227" s="325"/>
      <c r="D227" s="326"/>
      <c r="E227" s="1047"/>
      <c r="F227" s="1047"/>
    </row>
    <row r="228" spans="1:6" ht="51">
      <c r="A228" s="325"/>
      <c r="B228" s="330" t="s">
        <v>552</v>
      </c>
      <c r="C228" s="325"/>
      <c r="D228" s="326"/>
      <c r="E228" s="1047"/>
      <c r="F228" s="1047"/>
    </row>
    <row r="229" spans="1:6">
      <c r="A229" s="325"/>
      <c r="B229" s="330"/>
      <c r="C229" s="325"/>
      <c r="D229" s="326"/>
      <c r="E229" s="1047"/>
      <c r="F229" s="1047"/>
    </row>
    <row r="230" spans="1:6">
      <c r="A230" s="1459" t="s">
        <v>196</v>
      </c>
      <c r="B230" s="315" t="s">
        <v>195</v>
      </c>
      <c r="C230" s="325" t="s">
        <v>184</v>
      </c>
      <c r="D230" s="326">
        <f>250/4</f>
        <v>62.5</v>
      </c>
      <c r="E230" s="1473"/>
      <c r="F230" s="1047">
        <f>D230*E230</f>
        <v>0</v>
      </c>
    </row>
    <row r="231" spans="1:6">
      <c r="A231" s="425"/>
      <c r="B231" s="424"/>
      <c r="C231" s="425"/>
      <c r="D231" s="426"/>
      <c r="E231" s="754"/>
      <c r="F231" s="754"/>
    </row>
    <row r="232" spans="1:6">
      <c r="A232" s="425"/>
      <c r="B232" s="424"/>
      <c r="C232" s="425"/>
      <c r="D232" s="426"/>
      <c r="E232" s="754"/>
      <c r="F232" s="754"/>
    </row>
    <row r="233" spans="1:6">
      <c r="A233" s="1262"/>
      <c r="B233" s="1224"/>
      <c r="C233" s="1190"/>
      <c r="D233" s="1250"/>
      <c r="E233" s="1200"/>
      <c r="F233" s="1200"/>
    </row>
    <row r="234" spans="1:6">
      <c r="A234" s="1218"/>
      <c r="B234" s="1219"/>
      <c r="C234" s="1220"/>
      <c r="D234" s="1221"/>
      <c r="E234" s="1222" t="s">
        <v>48</v>
      </c>
      <c r="F234" s="1223">
        <f>SUM(F168:F233)</f>
        <v>0</v>
      </c>
    </row>
    <row r="235" spans="1:6">
      <c r="A235" s="1459"/>
      <c r="B235" s="315"/>
      <c r="C235" s="325"/>
      <c r="D235" s="326"/>
      <c r="E235" s="1047"/>
      <c r="F235" s="1047"/>
    </row>
    <row r="236" spans="1:6">
      <c r="A236" s="505"/>
      <c r="B236" s="501" t="s">
        <v>1107</v>
      </c>
      <c r="C236" s="506"/>
      <c r="D236" s="508"/>
      <c r="E236" s="502"/>
      <c r="F236" s="502"/>
    </row>
    <row r="237" spans="1:6">
      <c r="A237" s="505"/>
      <c r="B237" s="199"/>
      <c r="C237" s="506"/>
      <c r="D237" s="508"/>
      <c r="E237" s="502"/>
      <c r="F237" s="502"/>
    </row>
    <row r="238" spans="1:6" ht="25.5">
      <c r="A238" s="425" t="s">
        <v>940</v>
      </c>
      <c r="B238" s="1298" t="s">
        <v>547</v>
      </c>
      <c r="C238" s="438" t="s">
        <v>81</v>
      </c>
      <c r="D238" s="1227">
        <f>6.2*4.5*1.1</f>
        <v>30.690000000000005</v>
      </c>
      <c r="E238" s="1203"/>
      <c r="F238" s="754">
        <f>D238*E238</f>
        <v>0</v>
      </c>
    </row>
    <row r="239" spans="1:6">
      <c r="A239" s="1169"/>
      <c r="B239" s="1298"/>
      <c r="C239" s="438"/>
      <c r="D239" s="1227"/>
      <c r="E239" s="1203"/>
      <c r="F239" s="754"/>
    </row>
    <row r="240" spans="1:6" ht="25.5">
      <c r="A240" s="425" t="s">
        <v>941</v>
      </c>
      <c r="B240" s="1298" t="s">
        <v>548</v>
      </c>
      <c r="C240" s="438" t="s">
        <v>81</v>
      </c>
      <c r="D240" s="1227">
        <f>3.1*4.5*0.3</f>
        <v>4.1850000000000005</v>
      </c>
      <c r="E240" s="1203"/>
      <c r="F240" s="754">
        <f>D240*E240</f>
        <v>0</v>
      </c>
    </row>
    <row r="241" spans="1:6">
      <c r="A241" s="1169"/>
      <c r="B241" s="1298"/>
      <c r="C241" s="438"/>
      <c r="D241" s="1227"/>
      <c r="E241" s="1203"/>
      <c r="F241" s="754"/>
    </row>
    <row r="242" spans="1:6">
      <c r="A242" s="1474" t="s">
        <v>942</v>
      </c>
      <c r="B242" s="1475" t="s">
        <v>549</v>
      </c>
      <c r="C242" s="425" t="s">
        <v>89</v>
      </c>
      <c r="D242" s="426">
        <v>6.27</v>
      </c>
      <c r="E242" s="754"/>
      <c r="F242" s="754">
        <f>D242*E242</f>
        <v>0</v>
      </c>
    </row>
    <row r="243" spans="1:6">
      <c r="A243" s="1476"/>
      <c r="B243" s="664"/>
      <c r="C243" s="1477"/>
      <c r="D243" s="508"/>
      <c r="E243" s="502"/>
      <c r="F243" s="502"/>
    </row>
    <row r="244" spans="1:6">
      <c r="A244" s="1476"/>
      <c r="B244" s="664"/>
      <c r="C244" s="1477"/>
      <c r="D244" s="508"/>
      <c r="E244" s="502"/>
      <c r="F244" s="502"/>
    </row>
    <row r="245" spans="1:6">
      <c r="A245" s="1459"/>
      <c r="B245" s="315"/>
      <c r="C245" s="325"/>
      <c r="D245" s="326"/>
      <c r="E245" s="1047"/>
      <c r="F245" s="1047"/>
    </row>
    <row r="246" spans="1:6">
      <c r="A246" s="1459"/>
      <c r="B246" s="315"/>
      <c r="C246" s="325"/>
      <c r="D246" s="326"/>
      <c r="E246" s="1047"/>
      <c r="F246" s="1047"/>
    </row>
    <row r="247" spans="1:6">
      <c r="A247" s="1459"/>
      <c r="B247" s="315"/>
      <c r="C247" s="325"/>
      <c r="D247" s="326"/>
      <c r="E247" s="1047"/>
      <c r="F247" s="1047"/>
    </row>
    <row r="248" spans="1:6">
      <c r="A248" s="1459"/>
      <c r="B248" s="315"/>
      <c r="C248" s="325"/>
      <c r="D248" s="326"/>
      <c r="E248" s="1047"/>
      <c r="F248" s="1047"/>
    </row>
    <row r="249" spans="1:6">
      <c r="A249" s="1459"/>
      <c r="B249" s="315"/>
      <c r="C249" s="325"/>
      <c r="D249" s="326"/>
      <c r="E249" s="1047"/>
      <c r="F249" s="1047"/>
    </row>
    <row r="250" spans="1:6">
      <c r="A250" s="1459"/>
      <c r="B250" s="315"/>
      <c r="C250" s="325"/>
      <c r="D250" s="326"/>
      <c r="E250" s="1047"/>
      <c r="F250" s="1047"/>
    </row>
    <row r="251" spans="1:6">
      <c r="A251" s="1459"/>
      <c r="B251" s="315"/>
      <c r="C251" s="325"/>
      <c r="D251" s="326"/>
      <c r="E251" s="1047"/>
      <c r="F251" s="1047"/>
    </row>
    <row r="252" spans="1:6">
      <c r="A252" s="1459"/>
      <c r="B252" s="315"/>
      <c r="C252" s="325"/>
      <c r="D252" s="326"/>
      <c r="E252" s="1047"/>
      <c r="F252" s="1047"/>
    </row>
    <row r="253" spans="1:6">
      <c r="A253" s="1459"/>
      <c r="B253" s="315"/>
      <c r="C253" s="325"/>
      <c r="D253" s="326"/>
      <c r="E253" s="1047"/>
      <c r="F253" s="1047"/>
    </row>
    <row r="254" spans="1:6">
      <c r="A254" s="1459"/>
      <c r="B254" s="315"/>
      <c r="C254" s="325"/>
      <c r="D254" s="326"/>
      <c r="E254" s="1047"/>
      <c r="F254" s="1047"/>
    </row>
    <row r="255" spans="1:6">
      <c r="A255" s="1459"/>
      <c r="B255" s="315"/>
      <c r="C255" s="325"/>
      <c r="D255" s="326"/>
      <c r="E255" s="1047"/>
      <c r="F255" s="1047"/>
    </row>
    <row r="256" spans="1:6">
      <c r="A256" s="1459"/>
      <c r="B256" s="315"/>
      <c r="C256" s="325"/>
      <c r="D256" s="326"/>
      <c r="E256" s="1047"/>
      <c r="F256" s="1047"/>
    </row>
    <row r="257" spans="1:6">
      <c r="A257" s="1459"/>
      <c r="B257" s="315"/>
      <c r="C257" s="325"/>
      <c r="D257" s="326"/>
      <c r="E257" s="1047"/>
      <c r="F257" s="1047"/>
    </row>
    <row r="258" spans="1:6">
      <c r="A258" s="1459"/>
      <c r="B258" s="315"/>
      <c r="C258" s="325"/>
      <c r="D258" s="326"/>
      <c r="E258" s="1047"/>
      <c r="F258" s="1047"/>
    </row>
    <row r="259" spans="1:6">
      <c r="A259" s="1035"/>
      <c r="B259" s="315"/>
      <c r="C259" s="325"/>
      <c r="D259" s="326"/>
      <c r="E259" s="1047"/>
      <c r="F259" s="1047"/>
    </row>
    <row r="260" spans="1:6">
      <c r="A260" s="1035"/>
      <c r="B260" s="315"/>
      <c r="C260" s="325"/>
      <c r="D260" s="326"/>
      <c r="E260" s="1047"/>
      <c r="F260" s="1047"/>
    </row>
    <row r="261" spans="1:6">
      <c r="A261" s="1035"/>
      <c r="B261" s="315"/>
      <c r="C261" s="325"/>
      <c r="D261" s="326"/>
      <c r="E261" s="1047"/>
      <c r="F261" s="1047"/>
    </row>
    <row r="262" spans="1:6">
      <c r="A262" s="1035"/>
      <c r="B262" s="315"/>
      <c r="C262" s="325"/>
      <c r="D262" s="326"/>
      <c r="E262" s="1047"/>
      <c r="F262" s="1047"/>
    </row>
    <row r="263" spans="1:6">
      <c r="A263" s="1035"/>
      <c r="B263" s="315"/>
      <c r="C263" s="325"/>
      <c r="D263" s="326"/>
      <c r="E263" s="1047"/>
      <c r="F263" s="1047"/>
    </row>
    <row r="264" spans="1:6">
      <c r="A264" s="1035"/>
      <c r="B264" s="315"/>
      <c r="C264" s="325"/>
      <c r="D264" s="326"/>
      <c r="E264" s="1047"/>
      <c r="F264" s="1047"/>
    </row>
    <row r="265" spans="1:6">
      <c r="A265" s="1035"/>
      <c r="B265" s="315"/>
      <c r="C265" s="325"/>
      <c r="D265" s="326"/>
      <c r="E265" s="1047"/>
      <c r="F265" s="1047"/>
    </row>
    <row r="266" spans="1:6">
      <c r="A266" s="1035"/>
      <c r="B266" s="315"/>
      <c r="C266" s="325"/>
      <c r="D266" s="326"/>
      <c r="E266" s="1047"/>
      <c r="F266" s="1047"/>
    </row>
    <row r="267" spans="1:6">
      <c r="A267" s="1035"/>
      <c r="B267" s="315"/>
      <c r="C267" s="325"/>
      <c r="D267" s="326"/>
      <c r="E267" s="1047"/>
      <c r="F267" s="1047"/>
    </row>
    <row r="268" spans="1:6">
      <c r="A268" s="1035"/>
      <c r="B268" s="315"/>
      <c r="C268" s="325"/>
      <c r="D268" s="326"/>
      <c r="E268" s="1047"/>
      <c r="F268" s="1047"/>
    </row>
    <row r="269" spans="1:6">
      <c r="A269" s="1035"/>
      <c r="B269" s="315"/>
      <c r="C269" s="325"/>
      <c r="D269" s="326"/>
      <c r="E269" s="1047"/>
      <c r="F269" s="1047"/>
    </row>
    <row r="270" spans="1:6">
      <c r="A270" s="372"/>
      <c r="B270" s="373"/>
      <c r="C270" s="374"/>
      <c r="D270" s="375"/>
      <c r="E270" s="354" t="s">
        <v>48</v>
      </c>
      <c r="F270" s="551">
        <f>SUM(F235:F269)</f>
        <v>0</v>
      </c>
    </row>
    <row r="271" spans="1:6">
      <c r="A271" s="234"/>
      <c r="B271" s="376"/>
      <c r="C271" s="318"/>
      <c r="D271" s="377"/>
      <c r="E271" s="378"/>
      <c r="F271" s="378"/>
    </row>
    <row r="272" spans="1:6">
      <c r="A272" s="234"/>
      <c r="B272" s="379" t="s">
        <v>64</v>
      </c>
      <c r="C272" s="318"/>
      <c r="D272" s="377"/>
      <c r="E272" s="378"/>
      <c r="F272" s="378"/>
    </row>
    <row r="273" spans="1:6">
      <c r="A273" s="234"/>
      <c r="B273" s="380"/>
      <c r="C273" s="318"/>
      <c r="D273" s="377"/>
      <c r="E273" s="378"/>
      <c r="F273" s="378"/>
    </row>
    <row r="274" spans="1:6">
      <c r="A274" s="234"/>
      <c r="B274" s="381"/>
      <c r="C274" s="318"/>
      <c r="D274" s="377"/>
      <c r="E274" s="378"/>
      <c r="F274" s="378"/>
    </row>
    <row r="275" spans="1:6">
      <c r="A275" s="234"/>
      <c r="B275" s="1313" t="s">
        <v>1185</v>
      </c>
      <c r="C275" s="318"/>
      <c r="D275" s="377"/>
      <c r="E275" s="378"/>
      <c r="F275" s="378">
        <f>F55</f>
        <v>0</v>
      </c>
    </row>
    <row r="276" spans="1:6">
      <c r="A276" s="234"/>
      <c r="B276" s="1313" t="s">
        <v>959</v>
      </c>
      <c r="C276" s="318"/>
      <c r="D276" s="377"/>
      <c r="E276" s="378"/>
      <c r="F276" s="378">
        <f>F108</f>
        <v>0</v>
      </c>
    </row>
    <row r="277" spans="1:6">
      <c r="A277" s="234"/>
      <c r="B277" s="1313" t="s">
        <v>960</v>
      </c>
      <c r="C277" s="318"/>
      <c r="D277" s="377"/>
      <c r="E277" s="378"/>
      <c r="F277" s="378">
        <f>F167</f>
        <v>0</v>
      </c>
    </row>
    <row r="278" spans="1:6">
      <c r="A278" s="234"/>
      <c r="B278" s="1313" t="s">
        <v>961</v>
      </c>
      <c r="C278" s="318"/>
      <c r="D278" s="377"/>
      <c r="E278" s="378"/>
      <c r="F278" s="378">
        <f>F234</f>
        <v>0</v>
      </c>
    </row>
    <row r="279" spans="1:6">
      <c r="A279" s="234"/>
      <c r="B279" s="1313" t="s">
        <v>962</v>
      </c>
      <c r="C279" s="318"/>
      <c r="D279" s="377"/>
      <c r="E279" s="378"/>
      <c r="F279" s="378">
        <f>F270</f>
        <v>0</v>
      </c>
    </row>
    <row r="280" spans="1:6">
      <c r="A280" s="234"/>
      <c r="B280" s="376"/>
      <c r="C280" s="318"/>
      <c r="D280" s="377"/>
      <c r="E280" s="378"/>
      <c r="F280" s="378"/>
    </row>
    <row r="281" spans="1:6">
      <c r="A281" s="234"/>
      <c r="B281" s="376"/>
      <c r="C281" s="318"/>
      <c r="D281" s="377"/>
      <c r="E281" s="378"/>
      <c r="F281" s="378"/>
    </row>
    <row r="282" spans="1:6">
      <c r="A282" s="234"/>
      <c r="B282" s="376"/>
      <c r="C282" s="318"/>
      <c r="D282" s="377"/>
      <c r="E282" s="378"/>
      <c r="F282" s="378"/>
    </row>
    <row r="283" spans="1:6">
      <c r="A283" s="234"/>
      <c r="B283" s="376"/>
      <c r="C283" s="318"/>
      <c r="D283" s="377"/>
      <c r="E283" s="378"/>
      <c r="F283" s="378"/>
    </row>
    <row r="284" spans="1:6">
      <c r="A284" s="997"/>
      <c r="B284" s="1037"/>
      <c r="C284" s="1038"/>
      <c r="D284" s="1039"/>
      <c r="E284" s="1040"/>
      <c r="F284" s="1463"/>
    </row>
    <row r="285" spans="1:6">
      <c r="A285" s="997"/>
      <c r="B285" s="1041" t="s">
        <v>553</v>
      </c>
      <c r="C285" s="1042"/>
      <c r="D285" s="1043"/>
      <c r="E285" s="1044"/>
      <c r="F285" s="1045">
        <f>SUM(F273:F283)</f>
        <v>0</v>
      </c>
    </row>
    <row r="286" spans="1:6">
      <c r="A286" s="997"/>
      <c r="B286" s="1041"/>
      <c r="C286" s="1042"/>
      <c r="D286" s="1043"/>
      <c r="E286" s="1044"/>
      <c r="F286" s="1045"/>
    </row>
    <row r="287" spans="1:6">
      <c r="A287" s="997"/>
      <c r="B287" s="1037"/>
      <c r="C287" s="1038"/>
      <c r="D287" s="1039"/>
      <c r="E287" s="1040"/>
      <c r="F287" s="1463"/>
    </row>
    <row r="288" spans="1:6">
      <c r="A288" s="997"/>
      <c r="B288" s="1041" t="s">
        <v>1186</v>
      </c>
      <c r="C288" s="1042" t="s">
        <v>31</v>
      </c>
      <c r="D288" s="1012">
        <v>2</v>
      </c>
      <c r="E288" s="1044">
        <f>F285</f>
        <v>0</v>
      </c>
      <c r="F288" s="1046">
        <f>D288*E288</f>
        <v>0</v>
      </c>
    </row>
    <row r="289" spans="1:6">
      <c r="A289" s="234"/>
      <c r="B289" s="376"/>
      <c r="C289" s="318"/>
      <c r="D289" s="377"/>
      <c r="E289" s="378"/>
      <c r="F289" s="378"/>
    </row>
    <row r="290" spans="1:6">
      <c r="A290" s="234"/>
      <c r="B290" s="376"/>
      <c r="C290" s="318"/>
      <c r="D290" s="377"/>
      <c r="E290" s="378"/>
      <c r="F290" s="378"/>
    </row>
    <row r="291" spans="1:6">
      <c r="A291" s="234"/>
      <c r="B291" s="376"/>
      <c r="C291" s="318"/>
      <c r="D291" s="377"/>
      <c r="E291" s="378"/>
      <c r="F291" s="378"/>
    </row>
    <row r="292" spans="1:6">
      <c r="A292" s="234"/>
      <c r="B292" s="376"/>
      <c r="C292" s="318"/>
      <c r="D292" s="377"/>
      <c r="E292" s="378"/>
      <c r="F292" s="378"/>
    </row>
    <row r="293" spans="1:6">
      <c r="A293" s="234"/>
      <c r="B293" s="376"/>
      <c r="C293" s="318"/>
      <c r="D293" s="377"/>
      <c r="E293" s="378"/>
      <c r="F293" s="378"/>
    </row>
    <row r="294" spans="1:6">
      <c r="A294" s="234"/>
      <c r="B294" s="376"/>
      <c r="C294" s="318"/>
      <c r="D294" s="377"/>
      <c r="E294" s="378"/>
      <c r="F294" s="378"/>
    </row>
    <row r="295" spans="1:6">
      <c r="A295" s="234"/>
      <c r="B295" s="376"/>
      <c r="C295" s="318"/>
      <c r="D295" s="377"/>
      <c r="E295" s="378"/>
      <c r="F295" s="378"/>
    </row>
    <row r="296" spans="1:6">
      <c r="A296" s="234"/>
      <c r="B296" s="376"/>
      <c r="C296" s="318"/>
      <c r="D296" s="377"/>
      <c r="E296" s="378"/>
      <c r="F296" s="378"/>
    </row>
    <row r="297" spans="1:6">
      <c r="A297" s="234"/>
      <c r="B297" s="376"/>
      <c r="C297" s="318"/>
      <c r="D297" s="377"/>
      <c r="E297" s="378"/>
      <c r="F297" s="378"/>
    </row>
    <row r="298" spans="1:6">
      <c r="A298" s="234"/>
      <c r="B298" s="376"/>
      <c r="C298" s="318"/>
      <c r="D298" s="377"/>
      <c r="E298" s="378"/>
      <c r="F298" s="378"/>
    </row>
    <row r="299" spans="1:6">
      <c r="A299" s="234"/>
      <c r="B299" s="376"/>
      <c r="C299" s="318"/>
      <c r="D299" s="377"/>
      <c r="E299" s="378"/>
      <c r="F299" s="378"/>
    </row>
    <row r="300" spans="1:6">
      <c r="A300" s="234"/>
      <c r="B300" s="376"/>
      <c r="C300" s="318"/>
      <c r="D300" s="377"/>
      <c r="E300" s="378"/>
      <c r="F300" s="378"/>
    </row>
    <row r="301" spans="1:6">
      <c r="A301" s="234"/>
      <c r="B301" s="376"/>
      <c r="C301" s="318"/>
      <c r="D301" s="377"/>
      <c r="E301" s="378"/>
      <c r="F301" s="378"/>
    </row>
    <row r="302" spans="1:6">
      <c r="A302" s="234"/>
      <c r="B302" s="376"/>
      <c r="C302" s="318"/>
      <c r="D302" s="377"/>
      <c r="E302" s="378"/>
      <c r="F302" s="378"/>
    </row>
    <row r="303" spans="1:6">
      <c r="A303" s="234"/>
      <c r="B303" s="376"/>
      <c r="C303" s="318"/>
      <c r="D303" s="377"/>
      <c r="E303" s="378"/>
      <c r="F303" s="378"/>
    </row>
    <row r="304" spans="1:6">
      <c r="A304" s="234"/>
      <c r="B304" s="376"/>
      <c r="C304" s="318"/>
      <c r="D304" s="377"/>
      <c r="E304" s="378"/>
      <c r="F304" s="378"/>
    </row>
    <row r="305" spans="1:6">
      <c r="A305" s="234"/>
      <c r="B305" s="376"/>
      <c r="C305" s="318"/>
      <c r="D305" s="377"/>
      <c r="E305" s="378"/>
      <c r="F305" s="378"/>
    </row>
    <row r="306" spans="1:6">
      <c r="A306" s="234"/>
      <c r="B306" s="376"/>
      <c r="C306" s="318"/>
      <c r="D306" s="377"/>
      <c r="E306" s="378"/>
      <c r="F306" s="378"/>
    </row>
    <row r="307" spans="1:6">
      <c r="A307" s="234"/>
      <c r="B307" s="376"/>
      <c r="C307" s="318"/>
      <c r="D307" s="377"/>
      <c r="E307" s="378"/>
      <c r="F307" s="378"/>
    </row>
    <row r="308" spans="1:6">
      <c r="A308" s="234"/>
      <c r="B308" s="376"/>
      <c r="C308" s="318"/>
      <c r="D308" s="377"/>
      <c r="E308" s="378"/>
      <c r="F308" s="378"/>
    </row>
    <row r="309" spans="1:6">
      <c r="A309" s="234"/>
      <c r="B309" s="376"/>
      <c r="C309" s="318"/>
      <c r="D309" s="377"/>
      <c r="E309" s="378"/>
      <c r="F309" s="378"/>
    </row>
    <row r="310" spans="1:6">
      <c r="A310" s="234"/>
      <c r="B310" s="376"/>
      <c r="C310" s="318"/>
      <c r="D310" s="377"/>
      <c r="E310" s="378"/>
      <c r="F310" s="378"/>
    </row>
    <row r="311" spans="1:6">
      <c r="A311" s="234"/>
      <c r="B311" s="376"/>
      <c r="C311" s="318"/>
      <c r="D311" s="377"/>
      <c r="E311" s="378"/>
      <c r="F311" s="378"/>
    </row>
    <row r="312" spans="1:6">
      <c r="A312" s="234"/>
      <c r="B312" s="376"/>
      <c r="C312" s="318"/>
      <c r="D312" s="377"/>
      <c r="E312" s="378"/>
      <c r="F312" s="378"/>
    </row>
    <row r="313" spans="1:6">
      <c r="A313" s="234"/>
      <c r="B313" s="376"/>
      <c r="C313" s="318"/>
      <c r="D313" s="377"/>
      <c r="E313" s="378"/>
      <c r="F313" s="378"/>
    </row>
    <row r="314" spans="1:6">
      <c r="A314" s="234"/>
      <c r="B314" s="376"/>
      <c r="C314" s="318"/>
      <c r="D314" s="377"/>
      <c r="E314" s="378"/>
      <c r="F314" s="378"/>
    </row>
    <row r="315" spans="1:6">
      <c r="A315" s="234"/>
      <c r="B315" s="376"/>
      <c r="C315" s="318"/>
      <c r="D315" s="377"/>
      <c r="E315" s="378"/>
      <c r="F315" s="378"/>
    </row>
    <row r="316" spans="1:6">
      <c r="A316" s="234"/>
      <c r="B316" s="376"/>
      <c r="C316" s="318"/>
      <c r="D316" s="377"/>
      <c r="E316" s="378"/>
      <c r="F316" s="378"/>
    </row>
    <row r="317" spans="1:6">
      <c r="A317" s="234"/>
      <c r="B317" s="376"/>
      <c r="C317" s="318"/>
      <c r="D317" s="377"/>
      <c r="E317" s="378"/>
      <c r="F317" s="378"/>
    </row>
    <row r="318" spans="1:6">
      <c r="A318" s="234"/>
      <c r="B318" s="376"/>
      <c r="C318" s="318"/>
      <c r="D318" s="377"/>
      <c r="E318" s="378"/>
      <c r="F318" s="378"/>
    </row>
    <row r="319" spans="1:6">
      <c r="A319" s="234"/>
      <c r="B319" s="376"/>
      <c r="C319" s="318"/>
      <c r="D319" s="377"/>
      <c r="E319" s="378"/>
      <c r="F319" s="378"/>
    </row>
    <row r="320" spans="1:6">
      <c r="A320" s="234"/>
      <c r="B320" s="376"/>
      <c r="C320" s="318"/>
      <c r="D320" s="377"/>
      <c r="E320" s="378"/>
      <c r="F320" s="378"/>
    </row>
    <row r="321" spans="1:6">
      <c r="A321" s="234"/>
      <c r="B321" s="376"/>
      <c r="C321" s="318"/>
      <c r="D321" s="377"/>
      <c r="E321" s="378"/>
      <c r="F321" s="378"/>
    </row>
    <row r="322" spans="1:6">
      <c r="A322" s="234"/>
      <c r="B322" s="376"/>
      <c r="C322" s="318"/>
      <c r="D322" s="377"/>
      <c r="E322" s="378"/>
      <c r="F322" s="378"/>
    </row>
    <row r="323" spans="1:6">
      <c r="A323" s="234"/>
      <c r="B323" s="376"/>
      <c r="C323" s="318"/>
      <c r="D323" s="377"/>
      <c r="E323" s="378"/>
      <c r="F323" s="378"/>
    </row>
    <row r="324" spans="1:6">
      <c r="A324" s="234"/>
      <c r="B324" s="376"/>
      <c r="C324" s="318"/>
      <c r="D324" s="377"/>
      <c r="E324" s="378"/>
      <c r="F324" s="378"/>
    </row>
    <row r="325" spans="1:6">
      <c r="A325" s="234"/>
      <c r="B325" s="376"/>
      <c r="C325" s="318"/>
      <c r="D325" s="377"/>
      <c r="E325" s="378"/>
      <c r="F325" s="378"/>
    </row>
    <row r="326" spans="1:6">
      <c r="A326" s="234"/>
      <c r="B326" s="376"/>
      <c r="C326" s="318"/>
      <c r="D326" s="377"/>
      <c r="E326" s="378"/>
      <c r="F326" s="378"/>
    </row>
    <row r="327" spans="1:6">
      <c r="A327" s="234"/>
      <c r="B327" s="376"/>
      <c r="C327" s="318"/>
      <c r="D327" s="377"/>
      <c r="E327" s="378"/>
      <c r="F327" s="378"/>
    </row>
    <row r="328" spans="1:6">
      <c r="A328" s="234"/>
      <c r="B328" s="376"/>
      <c r="C328" s="318"/>
      <c r="D328" s="377"/>
      <c r="E328" s="378"/>
      <c r="F328" s="378"/>
    </row>
    <row r="329" spans="1:6">
      <c r="A329" s="234"/>
      <c r="B329" s="376"/>
      <c r="C329" s="318"/>
      <c r="D329" s="377"/>
      <c r="E329" s="378"/>
      <c r="F329" s="378"/>
    </row>
    <row r="330" spans="1:6">
      <c r="A330" s="234"/>
      <c r="B330" s="376"/>
      <c r="C330" s="318"/>
      <c r="D330" s="377"/>
      <c r="E330" s="378"/>
      <c r="F330" s="378"/>
    </row>
    <row r="331" spans="1:6">
      <c r="A331" s="234"/>
      <c r="B331" s="376"/>
      <c r="C331" s="318"/>
      <c r="D331" s="377"/>
      <c r="E331" s="378"/>
      <c r="F331" s="378"/>
    </row>
    <row r="332" spans="1:6">
      <c r="A332" s="234"/>
      <c r="B332" s="376"/>
      <c r="C332" s="318"/>
      <c r="D332" s="377"/>
      <c r="E332" s="378"/>
      <c r="F332" s="378"/>
    </row>
    <row r="333" spans="1:6">
      <c r="A333" s="234"/>
      <c r="B333" s="376"/>
      <c r="C333" s="318"/>
      <c r="D333" s="377"/>
      <c r="E333" s="378"/>
      <c r="F333" s="378"/>
    </row>
    <row r="334" spans="1:6">
      <c r="A334" s="234"/>
      <c r="B334" s="376"/>
      <c r="C334" s="318"/>
      <c r="D334" s="377"/>
      <c r="E334" s="378"/>
      <c r="F334" s="378"/>
    </row>
    <row r="335" spans="1:6">
      <c r="A335" s="234"/>
      <c r="B335" s="376"/>
      <c r="C335" s="318"/>
      <c r="D335" s="377"/>
      <c r="E335" s="378"/>
      <c r="F335" s="378"/>
    </row>
    <row r="336" spans="1:6">
      <c r="A336" s="382"/>
      <c r="B336" s="383"/>
      <c r="C336" s="384"/>
      <c r="D336" s="385"/>
      <c r="E336" s="386"/>
      <c r="F336" s="386"/>
    </row>
    <row r="337" spans="1:6">
      <c r="A337" s="1687" t="s">
        <v>65</v>
      </c>
      <c r="B337" s="1688"/>
      <c r="C337" s="1688"/>
      <c r="D337" s="1688"/>
      <c r="E337" s="1688"/>
      <c r="F337" s="387">
        <f>SUM(F287:F336)</f>
        <v>0</v>
      </c>
    </row>
    <row r="338" spans="1:6">
      <c r="A338" s="390"/>
      <c r="B338" s="389"/>
      <c r="C338" s="390"/>
      <c r="D338" s="390"/>
      <c r="E338" s="542"/>
      <c r="F338" s="542"/>
    </row>
  </sheetData>
  <mergeCells count="3">
    <mergeCell ref="A2:F2"/>
    <mergeCell ref="A4:B4"/>
    <mergeCell ref="A337:E337"/>
  </mergeCells>
  <pageMargins left="0.7" right="0.7" top="0.75" bottom="0.75" header="0.3" footer="0.3"/>
  <pageSetup scale="52" orientation="portrait" r:id="rId1"/>
  <rowBreaks count="2" manualBreakCount="2">
    <brk id="57" max="16383" man="1"/>
    <brk id="138"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1"/>
  <sheetViews>
    <sheetView view="pageBreakPreview" zoomScale="98" zoomScaleNormal="100" zoomScaleSheetLayoutView="98" workbookViewId="0">
      <selection activeCell="D234" sqref="D234"/>
    </sheetView>
  </sheetViews>
  <sheetFormatPr defaultRowHeight="15"/>
  <cols>
    <col min="1" max="1" width="13.140625" customWidth="1"/>
    <col min="2" max="2" width="48.7109375" customWidth="1"/>
    <col min="3" max="3" width="6.42578125" customWidth="1"/>
    <col min="4" max="4" width="12.7109375" customWidth="1"/>
    <col min="5" max="5" width="14.7109375" customWidth="1"/>
    <col min="6" max="6" width="16.28515625" customWidth="1"/>
    <col min="7" max="7" width="19" customWidth="1"/>
  </cols>
  <sheetData>
    <row r="1" spans="1:6" ht="15" customHeight="1">
      <c r="A1" s="388" t="s">
        <v>464</v>
      </c>
      <c r="B1" s="388"/>
      <c r="C1" s="388"/>
      <c r="D1" s="388"/>
      <c r="E1" s="388"/>
      <c r="F1" s="388"/>
    </row>
    <row r="2" spans="1:6">
      <c r="A2" s="1682" t="s">
        <v>974</v>
      </c>
      <c r="B2" s="1683"/>
      <c r="C2" s="1683"/>
      <c r="D2" s="1683"/>
      <c r="E2" s="1683"/>
      <c r="F2" s="1684"/>
    </row>
    <row r="3" spans="1:6">
      <c r="A3" s="388"/>
      <c r="B3" s="389"/>
      <c r="C3" s="390"/>
      <c r="D3" s="390"/>
      <c r="E3" s="78"/>
      <c r="F3" s="78"/>
    </row>
    <row r="4" spans="1:6">
      <c r="A4" s="1690" t="s">
        <v>966</v>
      </c>
      <c r="B4" s="1690"/>
      <c r="C4" s="79"/>
      <c r="D4" s="141"/>
      <c r="E4" s="155"/>
      <c r="F4" s="604"/>
    </row>
    <row r="5" spans="1:6">
      <c r="A5" s="1478" t="s">
        <v>1207</v>
      </c>
      <c r="B5" s="1479"/>
      <c r="C5" s="1480"/>
      <c r="D5" s="1481"/>
      <c r="E5" s="1483"/>
      <c r="F5" s="1483"/>
    </row>
    <row r="6" spans="1:6">
      <c r="A6" s="1141"/>
      <c r="B6" s="1142"/>
      <c r="C6" s="1524"/>
      <c r="D6" s="1141"/>
      <c r="E6" s="1525"/>
      <c r="F6" s="1525"/>
    </row>
    <row r="7" spans="1:6">
      <c r="A7" s="1526"/>
      <c r="B7" s="1527"/>
      <c r="C7" s="1528"/>
      <c r="D7" s="1529"/>
      <c r="E7" s="1530"/>
      <c r="F7" s="1530"/>
    </row>
    <row r="8" spans="1:6">
      <c r="A8" s="1531" t="s">
        <v>1</v>
      </c>
      <c r="B8" s="1531" t="s">
        <v>2</v>
      </c>
      <c r="C8" s="1531" t="s">
        <v>3</v>
      </c>
      <c r="D8" s="1532" t="s">
        <v>4</v>
      </c>
      <c r="E8" s="1533" t="s">
        <v>5</v>
      </c>
      <c r="F8" s="1533" t="s">
        <v>6</v>
      </c>
    </row>
    <row r="9" spans="1:6">
      <c r="A9" s="1534"/>
      <c r="B9" s="1535"/>
      <c r="C9" s="1534"/>
      <c r="D9" s="1536"/>
      <c r="E9" s="1537" t="s">
        <v>1208</v>
      </c>
      <c r="F9" s="1537" t="s">
        <v>1208</v>
      </c>
    </row>
    <row r="10" spans="1:6">
      <c r="A10" s="1538"/>
      <c r="B10" s="1539"/>
      <c r="C10" s="1538"/>
      <c r="D10" s="1540"/>
      <c r="E10" s="1541"/>
      <c r="F10" s="1541"/>
    </row>
    <row r="11" spans="1:6">
      <c r="A11" s="1542"/>
      <c r="B11" s="1543"/>
      <c r="C11" s="1544"/>
      <c r="D11" s="1545"/>
      <c r="E11" s="1546"/>
      <c r="F11" s="1546"/>
    </row>
    <row r="12" spans="1:6">
      <c r="A12" s="1542"/>
      <c r="B12" s="1494" t="s">
        <v>154</v>
      </c>
      <c r="C12" s="1544"/>
      <c r="D12" s="1545"/>
      <c r="E12" s="1546"/>
      <c r="F12" s="1546"/>
    </row>
    <row r="13" spans="1:6">
      <c r="A13" s="1542"/>
      <c r="B13" s="1547"/>
      <c r="C13" s="1544"/>
      <c r="D13" s="1545"/>
      <c r="E13" s="1546"/>
      <c r="F13" s="1546"/>
    </row>
    <row r="14" spans="1:6" ht="51">
      <c r="A14" s="1548"/>
      <c r="B14" s="478" t="s">
        <v>1301</v>
      </c>
      <c r="C14" s="1544"/>
      <c r="D14" s="1549"/>
      <c r="E14" s="1546"/>
      <c r="F14" s="1546"/>
    </row>
    <row r="15" spans="1:6">
      <c r="A15" s="1548"/>
      <c r="B15" s="1543"/>
      <c r="C15" s="1544"/>
      <c r="D15" s="1549"/>
      <c r="E15" s="1546"/>
      <c r="F15" s="1546"/>
    </row>
    <row r="16" spans="1:6">
      <c r="A16" s="1550"/>
      <c r="B16" s="1551" t="s">
        <v>155</v>
      </c>
      <c r="C16" s="1552"/>
      <c r="D16" s="1553"/>
      <c r="E16" s="1554"/>
      <c r="F16" s="1555"/>
    </row>
    <row r="17" spans="1:6">
      <c r="A17" s="1550"/>
      <c r="B17" s="1556"/>
      <c r="C17" s="1552"/>
      <c r="D17" s="1553"/>
      <c r="E17" s="1557"/>
      <c r="F17" s="1558"/>
    </row>
    <row r="18" spans="1:6">
      <c r="A18" s="1550"/>
      <c r="B18" s="1551" t="s">
        <v>156</v>
      </c>
      <c r="C18" s="1552"/>
      <c r="D18" s="1553"/>
      <c r="E18" s="1557"/>
      <c r="F18" s="1558"/>
    </row>
    <row r="19" spans="1:6">
      <c r="A19" s="1550"/>
      <c r="B19" s="1556"/>
      <c r="C19" s="1552"/>
      <c r="D19" s="1553"/>
      <c r="E19" s="1557"/>
      <c r="F19" s="1558"/>
    </row>
    <row r="20" spans="1:6">
      <c r="A20" s="1550" t="s">
        <v>157</v>
      </c>
      <c r="B20" s="1559" t="s">
        <v>1209</v>
      </c>
      <c r="C20" s="1552" t="s">
        <v>158</v>
      </c>
      <c r="D20" s="1560">
        <f>10*4/10000</f>
        <v>4.0000000000000001E-3</v>
      </c>
      <c r="E20" s="1561"/>
      <c r="F20" s="1562">
        <f>D20*E20</f>
        <v>0</v>
      </c>
    </row>
    <row r="21" spans="1:6">
      <c r="A21" s="1548"/>
      <c r="B21" s="1543"/>
      <c r="C21" s="1544"/>
      <c r="D21" s="1549"/>
      <c r="E21" s="1563"/>
      <c r="F21" s="1562"/>
    </row>
    <row r="22" spans="1:6">
      <c r="A22" s="1511"/>
      <c r="B22" s="1564" t="s">
        <v>186</v>
      </c>
      <c r="C22" s="1513"/>
      <c r="D22" s="377"/>
      <c r="E22" s="1565"/>
      <c r="F22" s="1562"/>
    </row>
    <row r="23" spans="1:6">
      <c r="A23" s="1511"/>
      <c r="B23" s="1564"/>
      <c r="C23" s="1513"/>
      <c r="D23" s="377"/>
      <c r="E23" s="1565"/>
      <c r="F23" s="1562"/>
    </row>
    <row r="24" spans="1:6" ht="38.25">
      <c r="A24" s="1511"/>
      <c r="B24" s="1566" t="s">
        <v>1210</v>
      </c>
      <c r="C24" s="1513"/>
      <c r="D24" s="377"/>
      <c r="E24" s="1565"/>
      <c r="F24" s="1562"/>
    </row>
    <row r="25" spans="1:6">
      <c r="A25" s="1511"/>
      <c r="B25" s="1566"/>
      <c r="C25" s="1513"/>
      <c r="D25" s="377"/>
      <c r="E25" s="1565"/>
      <c r="F25" s="1562"/>
    </row>
    <row r="26" spans="1:6">
      <c r="A26" s="591" t="s">
        <v>188</v>
      </c>
      <c r="B26" s="1567" t="s">
        <v>189</v>
      </c>
      <c r="C26" s="591" t="s">
        <v>31</v>
      </c>
      <c r="D26" s="1568">
        <v>1</v>
      </c>
      <c r="E26" s="1569"/>
      <c r="F26" s="1562">
        <f>D26*E26</f>
        <v>0</v>
      </c>
    </row>
    <row r="27" spans="1:6">
      <c r="A27" s="591" t="s">
        <v>1211</v>
      </c>
      <c r="B27" s="1567" t="s">
        <v>1212</v>
      </c>
      <c r="C27" s="591" t="s">
        <v>31</v>
      </c>
      <c r="D27" s="1568">
        <v>1</v>
      </c>
      <c r="E27" s="1569"/>
      <c r="F27" s="1562">
        <f>D27*E27</f>
        <v>0</v>
      </c>
    </row>
    <row r="28" spans="1:6">
      <c r="A28" s="1548"/>
      <c r="B28" s="1543"/>
      <c r="C28" s="1544"/>
      <c r="D28" s="1549"/>
      <c r="E28" s="1563"/>
      <c r="F28" s="1562"/>
    </row>
    <row r="29" spans="1:6">
      <c r="A29" s="1548"/>
      <c r="B29" s="1543"/>
      <c r="C29" s="1544"/>
      <c r="D29" s="1549"/>
      <c r="E29" s="1563"/>
      <c r="F29" s="1562"/>
    </row>
    <row r="30" spans="1:6">
      <c r="A30" s="1511"/>
      <c r="B30" s="1564" t="s">
        <v>159</v>
      </c>
      <c r="C30" s="1513"/>
      <c r="D30" s="1570"/>
      <c r="E30" s="1571"/>
      <c r="F30" s="1562"/>
    </row>
    <row r="31" spans="1:6">
      <c r="A31" s="1511"/>
      <c r="B31" s="1572"/>
      <c r="C31" s="1513"/>
      <c r="D31" s="1570"/>
      <c r="E31" s="1571"/>
      <c r="F31" s="1562"/>
    </row>
    <row r="32" spans="1:6">
      <c r="A32" s="1511"/>
      <c r="B32" s="1564" t="s">
        <v>197</v>
      </c>
      <c r="C32" s="1513"/>
      <c r="D32" s="1514"/>
      <c r="E32" s="1571"/>
      <c r="F32" s="1562"/>
    </row>
    <row r="33" spans="1:6">
      <c r="A33" s="1511"/>
      <c r="B33" s="1564"/>
      <c r="C33" s="1513"/>
      <c r="D33" s="1514"/>
      <c r="E33" s="1571"/>
      <c r="F33" s="1562"/>
    </row>
    <row r="34" spans="1:6">
      <c r="A34" s="1573"/>
      <c r="B34" s="1574" t="s">
        <v>245</v>
      </c>
      <c r="C34" s="1513"/>
      <c r="D34" s="1575"/>
      <c r="E34" s="1571"/>
      <c r="F34" s="1562"/>
    </row>
    <row r="35" spans="1:6">
      <c r="A35" s="1573"/>
      <c r="B35" s="1574"/>
      <c r="C35" s="1513"/>
      <c r="D35" s="1575"/>
      <c r="E35" s="1571"/>
      <c r="F35" s="1562"/>
    </row>
    <row r="36" spans="1:6">
      <c r="A36" s="1573" t="s">
        <v>247</v>
      </c>
      <c r="B36" s="1576" t="s">
        <v>1213</v>
      </c>
      <c r="C36" s="1513" t="s">
        <v>1214</v>
      </c>
      <c r="D36" s="1514">
        <f>8*3*0.15</f>
        <v>3.5999999999999996</v>
      </c>
      <c r="E36" s="1569"/>
      <c r="F36" s="1562">
        <f>D36*E36</f>
        <v>0</v>
      </c>
    </row>
    <row r="37" spans="1:6">
      <c r="A37" s="1511"/>
      <c r="B37" s="1564"/>
      <c r="C37" s="1513"/>
      <c r="D37" s="1514"/>
      <c r="E37" s="1571"/>
      <c r="F37" s="1562"/>
    </row>
    <row r="38" spans="1:6">
      <c r="A38" s="1511"/>
      <c r="B38" s="1577" t="s">
        <v>198</v>
      </c>
      <c r="C38" s="1513"/>
      <c r="D38" s="1514"/>
      <c r="E38" s="1571"/>
      <c r="F38" s="1562"/>
    </row>
    <row r="39" spans="1:6">
      <c r="A39" s="1511"/>
      <c r="B39" s="1577"/>
      <c r="C39" s="1513"/>
      <c r="D39" s="1514"/>
      <c r="E39" s="1571"/>
      <c r="F39" s="1562"/>
    </row>
    <row r="40" spans="1:6" ht="38.25">
      <c r="A40" s="1511"/>
      <c r="B40" s="1566" t="s">
        <v>1114</v>
      </c>
      <c r="C40" s="1513"/>
      <c r="D40" s="1570"/>
      <c r="E40" s="1571"/>
      <c r="F40" s="1562"/>
    </row>
    <row r="41" spans="1:6">
      <c r="A41" s="1511"/>
      <c r="B41" s="1572"/>
      <c r="C41" s="1513"/>
      <c r="D41" s="1570"/>
      <c r="E41" s="1571"/>
      <c r="F41" s="1562"/>
    </row>
    <row r="42" spans="1:6">
      <c r="A42" s="1511" t="s">
        <v>248</v>
      </c>
      <c r="B42" s="1578" t="s">
        <v>1215</v>
      </c>
      <c r="C42" s="1513" t="s">
        <v>81</v>
      </c>
      <c r="D42" s="1570">
        <f>((8*0.3*2)+(3*0.3*4))*0.9</f>
        <v>7.5599999999999987</v>
      </c>
      <c r="E42" s="1569"/>
      <c r="F42" s="1562">
        <f>D42*E42</f>
        <v>0</v>
      </c>
    </row>
    <row r="43" spans="1:6">
      <c r="A43" s="1511"/>
      <c r="B43" s="1578"/>
      <c r="C43" s="1513"/>
      <c r="D43" s="1570"/>
      <c r="E43" s="1571"/>
      <c r="F43" s="1562"/>
    </row>
    <row r="44" spans="1:6">
      <c r="A44" s="1511"/>
      <c r="B44" s="1577" t="s">
        <v>200</v>
      </c>
      <c r="C44" s="1513"/>
      <c r="D44" s="1570"/>
      <c r="E44" s="1571"/>
      <c r="F44" s="1562"/>
    </row>
    <row r="45" spans="1:6">
      <c r="A45" s="1511"/>
      <c r="B45" s="1577"/>
      <c r="C45" s="1513"/>
      <c r="D45" s="1570"/>
      <c r="E45" s="1571"/>
      <c r="F45" s="1562"/>
    </row>
    <row r="46" spans="1:6" ht="38.25">
      <c r="A46" s="1511"/>
      <c r="B46" s="1566" t="s">
        <v>1114</v>
      </c>
      <c r="C46" s="1513"/>
      <c r="D46" s="1570"/>
      <c r="E46" s="1571"/>
      <c r="F46" s="1562"/>
    </row>
    <row r="47" spans="1:6">
      <c r="A47" s="1511"/>
      <c r="B47" s="1572"/>
      <c r="C47" s="1513"/>
      <c r="D47" s="1570"/>
      <c r="E47" s="1571"/>
      <c r="F47" s="1562"/>
    </row>
    <row r="48" spans="1:6">
      <c r="A48" s="1511" t="s">
        <v>1153</v>
      </c>
      <c r="B48" s="1578" t="s">
        <v>1216</v>
      </c>
      <c r="C48" s="1513" t="s">
        <v>81</v>
      </c>
      <c r="D48" s="1570">
        <f>((8*0.3*2)+(3*0.3*4))*0.1</f>
        <v>0.83999999999999986</v>
      </c>
      <c r="E48" s="1569"/>
      <c r="F48" s="1562">
        <f>D48*E48</f>
        <v>0</v>
      </c>
    </row>
    <row r="49" spans="1:6">
      <c r="A49" s="1511"/>
      <c r="B49" s="1579"/>
      <c r="C49" s="1513"/>
      <c r="D49" s="1570"/>
      <c r="E49" s="1571"/>
      <c r="F49" s="1562"/>
    </row>
    <row r="50" spans="1:6">
      <c r="A50" s="1511"/>
      <c r="B50" s="1580" t="s">
        <v>244</v>
      </c>
      <c r="C50" s="1513"/>
      <c r="D50" s="1570"/>
      <c r="E50" s="1571"/>
      <c r="F50" s="1562"/>
    </row>
    <row r="51" spans="1:6">
      <c r="A51" s="1511"/>
      <c r="B51" s="1579"/>
      <c r="C51" s="1513"/>
      <c r="D51" s="1514"/>
      <c r="E51" s="1571"/>
      <c r="F51" s="1562"/>
    </row>
    <row r="52" spans="1:6">
      <c r="A52" s="1573"/>
      <c r="B52" s="1574" t="s">
        <v>198</v>
      </c>
      <c r="C52" s="1513"/>
      <c r="D52" s="1575"/>
      <c r="E52" s="1571"/>
      <c r="F52" s="1562"/>
    </row>
    <row r="53" spans="1:6">
      <c r="A53" s="1573"/>
      <c r="B53" s="1574"/>
      <c r="C53" s="1513"/>
      <c r="D53" s="1575"/>
      <c r="E53" s="1571"/>
      <c r="F53" s="1562"/>
    </row>
    <row r="54" spans="1:6" ht="38.25">
      <c r="A54" s="1573"/>
      <c r="B54" s="1581" t="s">
        <v>1217</v>
      </c>
      <c r="C54" s="1513"/>
      <c r="D54" s="1575"/>
      <c r="E54" s="1571"/>
      <c r="F54" s="1562"/>
    </row>
    <row r="55" spans="1:6">
      <c r="A55" s="1573"/>
      <c r="B55" s="1582"/>
      <c r="C55" s="1513"/>
      <c r="D55" s="1575"/>
      <c r="E55" s="1571"/>
      <c r="F55" s="1562"/>
    </row>
    <row r="56" spans="1:6">
      <c r="A56" s="1573" t="s">
        <v>1218</v>
      </c>
      <c r="B56" s="1583" t="s">
        <v>1219</v>
      </c>
      <c r="C56" s="1513" t="s">
        <v>81</v>
      </c>
      <c r="D56" s="1514">
        <f>8*4*0.25</f>
        <v>8</v>
      </c>
      <c r="E56" s="1569"/>
      <c r="F56" s="1562">
        <f>D56*E56</f>
        <v>0</v>
      </c>
    </row>
    <row r="57" spans="1:6">
      <c r="A57" s="1573"/>
      <c r="B57" s="1583"/>
      <c r="C57" s="1513"/>
      <c r="D57" s="1514"/>
      <c r="E57" s="1569"/>
      <c r="F57" s="1562"/>
    </row>
    <row r="58" spans="1:6">
      <c r="A58" s="1511"/>
      <c r="B58" s="1579"/>
      <c r="C58" s="1513"/>
      <c r="D58" s="1514"/>
      <c r="E58" s="1515"/>
      <c r="F58" s="1584"/>
    </row>
    <row r="59" spans="1:6">
      <c r="A59" s="1511"/>
      <c r="B59" s="1572"/>
      <c r="C59" s="1513"/>
      <c r="D59" s="1518"/>
      <c r="E59" s="1515"/>
      <c r="F59" s="1584"/>
    </row>
    <row r="60" spans="1:6">
      <c r="A60" s="1585"/>
      <c r="B60" s="1586"/>
      <c r="C60" s="1587"/>
      <c r="D60" s="1588"/>
      <c r="E60" s="1589" t="s">
        <v>48</v>
      </c>
      <c r="F60" s="1510">
        <f>SUM(F20:F58)</f>
        <v>0</v>
      </c>
    </row>
    <row r="61" spans="1:6">
      <c r="A61" s="1511"/>
      <c r="B61" s="1572"/>
      <c r="C61" s="1513"/>
      <c r="D61" s="1518"/>
      <c r="E61" s="1515"/>
      <c r="F61" s="1515"/>
    </row>
    <row r="62" spans="1:6">
      <c r="A62" s="1511"/>
      <c r="B62" s="1579" t="s">
        <v>201</v>
      </c>
      <c r="C62" s="1513"/>
      <c r="D62" s="1514"/>
      <c r="E62" s="1515"/>
      <c r="F62" s="1515"/>
    </row>
    <row r="63" spans="1:6">
      <c r="A63" s="1511"/>
      <c r="B63" s="1578"/>
      <c r="C63" s="1513"/>
      <c r="D63" s="1514"/>
      <c r="E63" s="1515"/>
      <c r="F63" s="1515"/>
    </row>
    <row r="64" spans="1:6">
      <c r="A64" s="1511"/>
      <c r="B64" s="1590" t="s">
        <v>202</v>
      </c>
      <c r="C64" s="1513"/>
      <c r="D64" s="1514"/>
      <c r="E64" s="1515"/>
      <c r="F64" s="1515"/>
    </row>
    <row r="65" spans="1:6">
      <c r="A65" s="1511"/>
      <c r="B65" s="1590"/>
      <c r="C65" s="1513"/>
      <c r="D65" s="1514"/>
      <c r="E65" s="1515"/>
      <c r="F65" s="1515"/>
    </row>
    <row r="66" spans="1:6" ht="25.5">
      <c r="A66" s="1511"/>
      <c r="B66" s="1591" t="s">
        <v>1220</v>
      </c>
      <c r="C66" s="1513"/>
      <c r="D66" s="1514"/>
      <c r="E66" s="1515"/>
      <c r="F66" s="1515"/>
    </row>
    <row r="67" spans="1:6">
      <c r="A67" s="1511"/>
      <c r="B67" s="1578"/>
      <c r="C67" s="1513"/>
      <c r="D67" s="1514"/>
      <c r="E67" s="1515"/>
      <c r="F67" s="1515"/>
    </row>
    <row r="68" spans="1:6" ht="38.25">
      <c r="A68" s="1592" t="s">
        <v>203</v>
      </c>
      <c r="B68" s="1578" t="s">
        <v>1116</v>
      </c>
      <c r="C68" s="1513" t="s">
        <v>89</v>
      </c>
      <c r="D68" s="1514">
        <f>10*4</f>
        <v>40</v>
      </c>
      <c r="E68" s="1569"/>
      <c r="F68" s="1571">
        <f>D68*E68</f>
        <v>0</v>
      </c>
    </row>
    <row r="69" spans="1:6">
      <c r="A69" s="1511"/>
      <c r="B69" s="1583"/>
      <c r="C69" s="1514"/>
      <c r="D69" s="1593"/>
      <c r="E69" s="1571"/>
      <c r="F69" s="1571"/>
    </row>
    <row r="70" spans="1:6" ht="25.5">
      <c r="A70" s="1592" t="s">
        <v>204</v>
      </c>
      <c r="B70" s="1583" t="s">
        <v>205</v>
      </c>
      <c r="C70" s="1513" t="s">
        <v>89</v>
      </c>
      <c r="D70" s="1514">
        <v>4</v>
      </c>
      <c r="E70" s="1569"/>
      <c r="F70" s="1571">
        <f>D70*E70</f>
        <v>0</v>
      </c>
    </row>
    <row r="71" spans="1:6">
      <c r="A71" s="1511"/>
      <c r="B71" s="1583"/>
      <c r="C71" s="1514"/>
      <c r="D71" s="1593"/>
      <c r="E71" s="1571"/>
      <c r="F71" s="1571"/>
    </row>
    <row r="72" spans="1:6">
      <c r="A72" s="1511"/>
      <c r="B72" s="1594" t="s">
        <v>206</v>
      </c>
      <c r="C72" s="1514"/>
      <c r="D72" s="1593"/>
      <c r="E72" s="1571"/>
      <c r="F72" s="1571"/>
    </row>
    <row r="73" spans="1:6">
      <c r="A73" s="1511"/>
      <c r="B73" s="1594"/>
      <c r="C73" s="1513"/>
      <c r="D73" s="1514"/>
      <c r="E73" s="1571"/>
      <c r="F73" s="1571"/>
    </row>
    <row r="74" spans="1:6" ht="25.5">
      <c r="A74" s="1511"/>
      <c r="B74" s="1595" t="s">
        <v>1221</v>
      </c>
      <c r="C74" s="1513"/>
      <c r="D74" s="1514"/>
      <c r="E74" s="1571"/>
      <c r="F74" s="1571"/>
    </row>
    <row r="75" spans="1:6">
      <c r="A75" s="1511"/>
      <c r="B75" s="1583"/>
      <c r="C75" s="1513"/>
      <c r="D75" s="1514"/>
      <c r="E75" s="1571"/>
      <c r="F75" s="1571"/>
    </row>
    <row r="76" spans="1:6" ht="25.5">
      <c r="A76" s="1511" t="s">
        <v>249</v>
      </c>
      <c r="B76" s="1583" t="s">
        <v>1222</v>
      </c>
      <c r="C76" s="1513" t="s">
        <v>81</v>
      </c>
      <c r="D76" s="1514">
        <f>D42*0.5</f>
        <v>3.7799999999999994</v>
      </c>
      <c r="E76" s="1596"/>
      <c r="F76" s="1571">
        <f>D76*E76</f>
        <v>0</v>
      </c>
    </row>
    <row r="77" spans="1:6">
      <c r="A77" s="1511"/>
      <c r="B77" s="1583"/>
      <c r="C77" s="1513"/>
      <c r="D77" s="1514"/>
      <c r="E77" s="1571"/>
      <c r="F77" s="1571"/>
    </row>
    <row r="78" spans="1:6">
      <c r="A78" s="1511" t="s">
        <v>208</v>
      </c>
      <c r="B78" s="1578" t="s">
        <v>200</v>
      </c>
      <c r="C78" s="1513" t="s">
        <v>81</v>
      </c>
      <c r="D78" s="1570">
        <f>D48*0.5</f>
        <v>0.41999999999999993</v>
      </c>
      <c r="E78" s="1596"/>
      <c r="F78" s="1571">
        <f>D78*E78</f>
        <v>0</v>
      </c>
    </row>
    <row r="79" spans="1:6">
      <c r="A79" s="1511"/>
      <c r="B79" s="1583"/>
      <c r="C79" s="1513"/>
      <c r="D79" s="1514"/>
      <c r="E79" s="1571"/>
      <c r="F79" s="1571"/>
    </row>
    <row r="80" spans="1:6">
      <c r="A80" s="1511"/>
      <c r="B80" s="1564" t="s">
        <v>160</v>
      </c>
      <c r="C80" s="1513"/>
      <c r="D80" s="1518"/>
      <c r="E80" s="1571"/>
      <c r="F80" s="1571"/>
    </row>
    <row r="81" spans="1:6">
      <c r="A81" s="1511"/>
      <c r="B81" s="1572"/>
      <c r="C81" s="1513"/>
      <c r="D81" s="1518"/>
      <c r="E81" s="1571"/>
      <c r="F81" s="1571"/>
    </row>
    <row r="82" spans="1:6">
      <c r="A82" s="1511"/>
      <c r="B82" s="1577" t="s">
        <v>209</v>
      </c>
      <c r="C82" s="1513"/>
      <c r="D82" s="1518"/>
      <c r="E82" s="1571"/>
      <c r="F82" s="1571"/>
    </row>
    <row r="83" spans="1:6">
      <c r="A83" s="1511"/>
      <c r="B83" s="1577"/>
      <c r="C83" s="1513"/>
      <c r="D83" s="1518"/>
      <c r="E83" s="1571"/>
      <c r="F83" s="1571"/>
    </row>
    <row r="84" spans="1:6" ht="25.5">
      <c r="A84" s="1511"/>
      <c r="B84" s="1591" t="s">
        <v>210</v>
      </c>
      <c r="C84" s="1513"/>
      <c r="D84" s="1518"/>
      <c r="E84" s="1571"/>
      <c r="F84" s="1571"/>
    </row>
    <row r="85" spans="1:6">
      <c r="A85" s="1511"/>
      <c r="B85" s="1578"/>
      <c r="C85" s="1513"/>
      <c r="D85" s="1518"/>
      <c r="E85" s="1571"/>
      <c r="F85" s="1571"/>
    </row>
    <row r="86" spans="1:6" ht="25.5">
      <c r="A86" s="1511" t="s">
        <v>211</v>
      </c>
      <c r="B86" s="1578" t="s">
        <v>212</v>
      </c>
      <c r="C86" s="1513" t="s">
        <v>81</v>
      </c>
      <c r="D86" s="1514">
        <f>D42*0.5</f>
        <v>3.7799999999999994</v>
      </c>
      <c r="E86" s="1274"/>
      <c r="F86" s="1571">
        <f>D86*E86</f>
        <v>0</v>
      </c>
    </row>
    <row r="87" spans="1:6">
      <c r="A87" s="1511"/>
      <c r="B87" s="1578"/>
      <c r="C87" s="1513"/>
      <c r="D87" s="1514"/>
      <c r="E87" s="1571"/>
      <c r="F87" s="1571"/>
    </row>
    <row r="88" spans="1:6">
      <c r="A88" s="1511" t="s">
        <v>213</v>
      </c>
      <c r="B88" s="1578" t="s">
        <v>1223</v>
      </c>
      <c r="C88" s="1513" t="s">
        <v>81</v>
      </c>
      <c r="D88" s="1570">
        <f>D48*0.5</f>
        <v>0.41999999999999993</v>
      </c>
      <c r="E88" s="1274"/>
      <c r="F88" s="1571">
        <f>D88*E88</f>
        <v>0</v>
      </c>
    </row>
    <row r="89" spans="1:6">
      <c r="A89" s="1511"/>
      <c r="B89" s="1578"/>
      <c r="C89" s="1513"/>
      <c r="D89" s="1518"/>
      <c r="E89" s="1571"/>
      <c r="F89" s="1571"/>
    </row>
    <row r="90" spans="1:6">
      <c r="A90" s="1511"/>
      <c r="B90" s="1564" t="s">
        <v>1224</v>
      </c>
      <c r="C90" s="1513"/>
      <c r="D90" s="1518"/>
      <c r="E90" s="1571"/>
      <c r="F90" s="1571"/>
    </row>
    <row r="91" spans="1:6">
      <c r="A91" s="1511"/>
      <c r="B91" s="1564"/>
      <c r="C91" s="1513"/>
      <c r="D91" s="1518"/>
      <c r="E91" s="1571"/>
      <c r="F91" s="1571"/>
    </row>
    <row r="92" spans="1:6">
      <c r="A92" s="1511"/>
      <c r="B92" s="1597" t="s">
        <v>1225</v>
      </c>
      <c r="C92" s="1513"/>
      <c r="D92" s="1518"/>
      <c r="E92" s="1571"/>
      <c r="F92" s="1571"/>
    </row>
    <row r="93" spans="1:6">
      <c r="A93" s="1511"/>
      <c r="B93" s="1597"/>
      <c r="C93" s="1513"/>
      <c r="D93" s="1518"/>
      <c r="E93" s="1571"/>
      <c r="F93" s="1571"/>
    </row>
    <row r="94" spans="1:6" ht="38.25">
      <c r="A94" s="1511"/>
      <c r="B94" s="1566" t="s">
        <v>1226</v>
      </c>
      <c r="C94" s="1513"/>
      <c r="D94" s="1518"/>
      <c r="E94" s="1571"/>
      <c r="F94" s="1571"/>
    </row>
    <row r="95" spans="1:6">
      <c r="A95" s="1511"/>
      <c r="B95" s="1572"/>
      <c r="C95" s="1513"/>
      <c r="D95" s="1518"/>
      <c r="E95" s="1571"/>
      <c r="F95" s="1571"/>
    </row>
    <row r="96" spans="1:6" ht="25.5">
      <c r="A96" s="1592" t="s">
        <v>1227</v>
      </c>
      <c r="B96" s="1578" t="s">
        <v>1228</v>
      </c>
      <c r="C96" s="1513" t="s">
        <v>89</v>
      </c>
      <c r="D96" s="1514">
        <f>10*4</f>
        <v>40</v>
      </c>
      <c r="E96" s="1274"/>
      <c r="F96" s="1571">
        <f>D96*E96</f>
        <v>0</v>
      </c>
    </row>
    <row r="97" spans="1:6">
      <c r="A97" s="1511"/>
      <c r="B97" s="1572"/>
      <c r="C97" s="1513"/>
      <c r="D97" s="1593"/>
      <c r="E97" s="1571"/>
      <c r="F97" s="1571"/>
    </row>
    <row r="98" spans="1:6" ht="25.5">
      <c r="A98" s="1511"/>
      <c r="B98" s="1566" t="s">
        <v>1229</v>
      </c>
      <c r="C98" s="1513"/>
      <c r="D98" s="1514"/>
      <c r="E98" s="1571"/>
      <c r="F98" s="1571"/>
    </row>
    <row r="99" spans="1:6">
      <c r="A99" s="1511"/>
      <c r="B99" s="1572"/>
      <c r="C99" s="1513"/>
      <c r="D99" s="1518"/>
      <c r="E99" s="1571"/>
      <c r="F99" s="1571"/>
    </row>
    <row r="100" spans="1:6" ht="25.5">
      <c r="A100" s="1592" t="s">
        <v>1230</v>
      </c>
      <c r="B100" s="1578" t="s">
        <v>1228</v>
      </c>
      <c r="C100" s="1513" t="s">
        <v>89</v>
      </c>
      <c r="D100" s="1518">
        <v>4</v>
      </c>
      <c r="E100" s="1571"/>
      <c r="F100" s="1571">
        <f>D100*E100</f>
        <v>0</v>
      </c>
    </row>
    <row r="101" spans="1:6">
      <c r="A101" s="1511"/>
      <c r="B101" s="1583"/>
      <c r="C101" s="1513"/>
      <c r="D101" s="1570"/>
      <c r="E101" s="1515"/>
      <c r="F101" s="1515"/>
    </row>
    <row r="102" spans="1:6">
      <c r="A102" s="1511"/>
      <c r="B102" s="1598"/>
      <c r="C102" s="1513"/>
      <c r="D102" s="1570"/>
      <c r="E102" s="1515"/>
      <c r="F102" s="1515"/>
    </row>
    <row r="103" spans="1:6">
      <c r="A103" s="1511"/>
      <c r="B103" s="1583"/>
      <c r="C103" s="1513"/>
      <c r="D103" s="1570"/>
      <c r="E103" s="1515"/>
      <c r="F103" s="1515"/>
    </row>
    <row r="104" spans="1:6">
      <c r="A104" s="1511"/>
      <c r="B104" s="1598"/>
      <c r="C104" s="1513"/>
      <c r="D104" s="1570"/>
      <c r="E104" s="1515"/>
      <c r="F104" s="1515"/>
    </row>
    <row r="105" spans="1:6">
      <c r="A105" s="1511"/>
      <c r="B105" s="1583"/>
      <c r="C105" s="1513"/>
      <c r="D105" s="1570"/>
      <c r="E105" s="1515"/>
      <c r="F105" s="1515"/>
    </row>
    <row r="106" spans="1:6">
      <c r="A106" s="1511"/>
      <c r="B106" s="1574"/>
      <c r="C106" s="1513"/>
      <c r="D106" s="1570"/>
      <c r="E106" s="1515"/>
      <c r="F106" s="1515"/>
    </row>
    <row r="107" spans="1:6">
      <c r="A107" s="1511"/>
      <c r="B107" s="1583"/>
      <c r="C107" s="1513"/>
      <c r="D107" s="1570"/>
      <c r="E107" s="1515"/>
      <c r="F107" s="1515"/>
    </row>
    <row r="108" spans="1:6">
      <c r="A108" s="1511"/>
      <c r="B108" s="1583"/>
      <c r="C108" s="1513"/>
      <c r="D108" s="1570"/>
      <c r="E108" s="1515"/>
      <c r="F108" s="1515"/>
    </row>
    <row r="109" spans="1:6">
      <c r="A109" s="1505"/>
      <c r="B109" s="1506"/>
      <c r="C109" s="1507"/>
      <c r="D109" s="1508"/>
      <c r="E109" s="1589" t="s">
        <v>48</v>
      </c>
      <c r="F109" s="1510">
        <f>SUM(F68:F104)</f>
        <v>0</v>
      </c>
    </row>
    <row r="110" spans="1:6">
      <c r="A110" s="1511"/>
      <c r="B110" s="1583"/>
      <c r="C110" s="1513"/>
      <c r="D110" s="1570"/>
      <c r="E110" s="1515"/>
      <c r="F110" s="1515"/>
    </row>
    <row r="111" spans="1:6">
      <c r="A111" s="1511"/>
      <c r="B111" s="1598" t="s">
        <v>214</v>
      </c>
      <c r="C111" s="1513"/>
      <c r="D111" s="1570"/>
      <c r="E111" s="1515"/>
      <c r="F111" s="1515"/>
    </row>
    <row r="112" spans="1:6">
      <c r="A112" s="1511"/>
      <c r="B112" s="1583"/>
      <c r="C112" s="1513"/>
      <c r="D112" s="1570"/>
      <c r="E112" s="1515"/>
      <c r="F112" s="1515"/>
    </row>
    <row r="113" spans="1:6">
      <c r="A113" s="1511"/>
      <c r="B113" s="1598" t="s">
        <v>215</v>
      </c>
      <c r="C113" s="1513"/>
      <c r="D113" s="1570"/>
      <c r="E113" s="1515"/>
      <c r="F113" s="1515"/>
    </row>
    <row r="114" spans="1:6">
      <c r="A114" s="1511"/>
      <c r="B114" s="1583"/>
      <c r="C114" s="1513"/>
      <c r="D114" s="1570"/>
      <c r="E114" s="1515"/>
      <c r="F114" s="1515"/>
    </row>
    <row r="115" spans="1:6">
      <c r="A115" s="1511"/>
      <c r="B115" s="1594" t="s">
        <v>161</v>
      </c>
      <c r="C115" s="1513"/>
      <c r="D115" s="1570"/>
      <c r="E115" s="1515"/>
      <c r="F115" s="1515"/>
    </row>
    <row r="116" spans="1:6">
      <c r="A116" s="1511"/>
      <c r="B116" s="1594"/>
      <c r="C116" s="1513"/>
      <c r="D116" s="1570"/>
      <c r="E116" s="1515"/>
      <c r="F116" s="1515"/>
    </row>
    <row r="117" spans="1:6">
      <c r="A117" s="1511"/>
      <c r="B117" s="1574" t="s">
        <v>216</v>
      </c>
      <c r="C117" s="1513"/>
      <c r="D117" s="1570"/>
      <c r="E117" s="1515"/>
      <c r="F117" s="1515"/>
    </row>
    <row r="118" spans="1:6">
      <c r="A118" s="1511"/>
      <c r="B118" s="1574"/>
      <c r="C118" s="1513"/>
      <c r="D118" s="1570"/>
      <c r="E118" s="1515"/>
      <c r="F118" s="1515"/>
    </row>
    <row r="119" spans="1:6" ht="38.25">
      <c r="A119" s="1511"/>
      <c r="B119" s="1581" t="s">
        <v>992</v>
      </c>
      <c r="C119" s="1513"/>
      <c r="D119" s="1570"/>
      <c r="E119" s="1515"/>
      <c r="F119" s="1515"/>
    </row>
    <row r="120" spans="1:6">
      <c r="A120" s="1511"/>
      <c r="B120" s="1583"/>
      <c r="C120" s="1513"/>
      <c r="D120" s="1570"/>
      <c r="E120" s="1515"/>
      <c r="F120" s="1515"/>
    </row>
    <row r="121" spans="1:6">
      <c r="A121" s="1511" t="s">
        <v>217</v>
      </c>
      <c r="B121" s="1583" t="s">
        <v>1231</v>
      </c>
      <c r="C121" s="1513" t="s">
        <v>81</v>
      </c>
      <c r="D121" s="1570">
        <f>((8*0.3*0.05*2)+(3*0.3*4*0.05))</f>
        <v>0.42</v>
      </c>
      <c r="E121" s="1274"/>
      <c r="F121" s="1571">
        <f>D121*E121</f>
        <v>0</v>
      </c>
    </row>
    <row r="122" spans="1:6">
      <c r="A122" s="1511"/>
      <c r="B122" s="1583"/>
      <c r="C122" s="1513"/>
      <c r="D122" s="1570"/>
      <c r="E122" s="1515"/>
      <c r="F122" s="1515"/>
    </row>
    <row r="123" spans="1:6">
      <c r="A123" s="1511"/>
      <c r="B123" s="1574" t="s">
        <v>993</v>
      </c>
      <c r="C123" s="1513"/>
      <c r="D123" s="1514"/>
      <c r="E123" s="1571"/>
      <c r="F123" s="1571"/>
    </row>
    <row r="124" spans="1:6">
      <c r="A124" s="1511"/>
      <c r="B124" s="1574"/>
      <c r="C124" s="1513"/>
      <c r="D124" s="1514"/>
      <c r="E124" s="1571"/>
      <c r="F124" s="1571"/>
    </row>
    <row r="125" spans="1:6" ht="38.25">
      <c r="A125" s="1511"/>
      <c r="B125" s="1581" t="s">
        <v>1232</v>
      </c>
      <c r="C125" s="1513"/>
      <c r="D125" s="1514"/>
      <c r="E125" s="1571"/>
      <c r="F125" s="1571"/>
    </row>
    <row r="126" spans="1:6">
      <c r="A126" s="1511"/>
      <c r="B126" s="1583"/>
      <c r="C126" s="1513"/>
      <c r="D126" s="1514"/>
      <c r="E126" s="1571"/>
      <c r="F126" s="1571"/>
    </row>
    <row r="127" spans="1:6">
      <c r="A127" s="1511" t="s">
        <v>163</v>
      </c>
      <c r="B127" s="1583" t="s">
        <v>1231</v>
      </c>
      <c r="C127" s="1513" t="s">
        <v>81</v>
      </c>
      <c r="D127" s="1570">
        <f>((8*0.3*0.3*2)+(3*0.3*4*0.3))+(8*0.1*3)</f>
        <v>4.92</v>
      </c>
      <c r="E127" s="1274"/>
      <c r="F127" s="1571">
        <f>D127*E127</f>
        <v>0</v>
      </c>
    </row>
    <row r="128" spans="1:6">
      <c r="A128" s="1511"/>
      <c r="B128" s="1582"/>
      <c r="C128" s="1513"/>
      <c r="D128" s="1514"/>
      <c r="E128" s="1571"/>
      <c r="F128" s="1571"/>
    </row>
    <row r="129" spans="1:6">
      <c r="A129" s="1511"/>
      <c r="B129" s="1580" t="s">
        <v>218</v>
      </c>
      <c r="C129" s="1513"/>
      <c r="D129" s="1570"/>
      <c r="E129" s="1571"/>
      <c r="F129" s="1571"/>
    </row>
    <row r="130" spans="1:6">
      <c r="A130" s="1511"/>
      <c r="B130" s="1582"/>
      <c r="C130" s="1513"/>
      <c r="D130" s="1570"/>
      <c r="E130" s="1571"/>
      <c r="F130" s="1571"/>
    </row>
    <row r="131" spans="1:6">
      <c r="A131" s="1511"/>
      <c r="B131" s="1574" t="s">
        <v>219</v>
      </c>
      <c r="C131" s="1513"/>
      <c r="D131" s="1570"/>
      <c r="E131" s="1571"/>
      <c r="F131" s="1571"/>
    </row>
    <row r="132" spans="1:6">
      <c r="A132" s="1511"/>
      <c r="B132" s="1574"/>
      <c r="C132" s="1513"/>
      <c r="D132" s="1570"/>
      <c r="E132" s="1571"/>
      <c r="F132" s="1571"/>
    </row>
    <row r="133" spans="1:6" ht="25.5">
      <c r="A133" s="1511"/>
      <c r="B133" s="1599" t="s">
        <v>1159</v>
      </c>
      <c r="C133" s="1513"/>
      <c r="D133" s="1570"/>
      <c r="E133" s="1571"/>
      <c r="F133" s="1571"/>
    </row>
    <row r="134" spans="1:6">
      <c r="A134" s="1511"/>
      <c r="B134" s="1583"/>
      <c r="C134" s="1513"/>
      <c r="D134" s="1570"/>
      <c r="E134" s="1571"/>
      <c r="F134" s="1571"/>
    </row>
    <row r="135" spans="1:6">
      <c r="A135" s="1592" t="s">
        <v>220</v>
      </c>
      <c r="B135" s="1583" t="s">
        <v>221</v>
      </c>
      <c r="C135" s="1513" t="s">
        <v>81</v>
      </c>
      <c r="D135" s="1570">
        <f>D121</f>
        <v>0.42</v>
      </c>
      <c r="E135" s="1274"/>
      <c r="F135" s="1571">
        <f>D135*E135</f>
        <v>0</v>
      </c>
    </row>
    <row r="136" spans="1:6">
      <c r="A136" s="1511"/>
      <c r="B136" s="1583"/>
      <c r="C136" s="1513"/>
      <c r="D136" s="1570"/>
      <c r="E136" s="1571"/>
      <c r="F136" s="1571"/>
    </row>
    <row r="137" spans="1:6">
      <c r="A137" s="1511"/>
      <c r="B137" s="1598" t="s">
        <v>250</v>
      </c>
      <c r="C137" s="1513"/>
      <c r="D137" s="1570"/>
      <c r="E137" s="1571"/>
      <c r="F137" s="1571"/>
    </row>
    <row r="138" spans="1:6">
      <c r="A138" s="1511"/>
      <c r="B138" s="1583"/>
      <c r="C138" s="1513"/>
      <c r="D138" s="1570"/>
      <c r="E138" s="1571"/>
      <c r="F138" s="1571"/>
    </row>
    <row r="139" spans="1:6">
      <c r="A139" s="1511"/>
      <c r="B139" s="1590" t="s">
        <v>222</v>
      </c>
      <c r="C139" s="1513"/>
      <c r="D139" s="1518"/>
      <c r="E139" s="1571"/>
      <c r="F139" s="1571"/>
    </row>
    <row r="140" spans="1:6">
      <c r="A140" s="1511"/>
      <c r="B140" s="1590"/>
      <c r="C140" s="1513"/>
      <c r="D140" s="1518"/>
      <c r="E140" s="1571"/>
      <c r="F140" s="1571"/>
    </row>
    <row r="141" spans="1:6" ht="25.5">
      <c r="A141" s="1511"/>
      <c r="B141" s="1566" t="s">
        <v>998</v>
      </c>
      <c r="C141" s="1513"/>
      <c r="D141" s="1518"/>
      <c r="E141" s="1571"/>
      <c r="F141" s="1571"/>
    </row>
    <row r="142" spans="1:6">
      <c r="A142" s="1511"/>
      <c r="B142" s="1578"/>
      <c r="C142" s="1513"/>
      <c r="D142" s="1518"/>
      <c r="E142" s="1571"/>
      <c r="F142" s="1571"/>
    </row>
    <row r="143" spans="1:6">
      <c r="A143" s="1592" t="s">
        <v>223</v>
      </c>
      <c r="B143" s="1578" t="s">
        <v>241</v>
      </c>
      <c r="C143" s="1513" t="s">
        <v>81</v>
      </c>
      <c r="D143" s="1570">
        <f>(8*0.1*3)</f>
        <v>2.4000000000000004</v>
      </c>
      <c r="E143" s="1274"/>
      <c r="F143" s="1571">
        <f>D143*E143</f>
        <v>0</v>
      </c>
    </row>
    <row r="144" spans="1:6">
      <c r="A144" s="1592"/>
      <c r="B144" s="1578"/>
      <c r="C144" s="1513"/>
      <c r="D144" s="1518"/>
      <c r="E144" s="1571"/>
      <c r="F144" s="1571"/>
    </row>
    <row r="145" spans="1:6">
      <c r="A145" s="1511"/>
      <c r="B145" s="1590" t="s">
        <v>224</v>
      </c>
      <c r="C145" s="1513"/>
      <c r="D145" s="1518"/>
      <c r="E145" s="1571"/>
      <c r="F145" s="1571"/>
    </row>
    <row r="146" spans="1:6">
      <c r="A146" s="1511"/>
      <c r="B146" s="1578"/>
      <c r="C146" s="1513"/>
      <c r="D146" s="1518"/>
      <c r="E146" s="1571"/>
      <c r="F146" s="1571"/>
    </row>
    <row r="147" spans="1:6">
      <c r="A147" s="1511"/>
      <c r="B147" s="1566" t="s">
        <v>1233</v>
      </c>
      <c r="C147" s="1513"/>
      <c r="D147" s="1518"/>
      <c r="E147" s="1571"/>
      <c r="F147" s="1571"/>
    </row>
    <row r="148" spans="1:6">
      <c r="A148" s="1511"/>
      <c r="B148" s="1578"/>
      <c r="C148" s="1513"/>
      <c r="D148" s="1518"/>
      <c r="E148" s="1571"/>
      <c r="F148" s="1571"/>
    </row>
    <row r="149" spans="1:6">
      <c r="A149" s="1592" t="s">
        <v>225</v>
      </c>
      <c r="B149" s="1578" t="s">
        <v>1234</v>
      </c>
      <c r="C149" s="1513" t="s">
        <v>81</v>
      </c>
      <c r="D149" s="1570">
        <f>((8*0.3*0.3*2)+(3*0.3*4*0.3))</f>
        <v>2.5199999999999996</v>
      </c>
      <c r="E149" s="1274"/>
      <c r="F149" s="1571">
        <f>D149*E149</f>
        <v>0</v>
      </c>
    </row>
    <row r="150" spans="1:6">
      <c r="A150" s="1592"/>
      <c r="B150" s="1578"/>
      <c r="C150" s="1513"/>
      <c r="D150" s="1518"/>
      <c r="E150" s="1571"/>
      <c r="F150" s="1571"/>
    </row>
    <row r="151" spans="1:6">
      <c r="A151" s="1511"/>
      <c r="B151" s="1564" t="s">
        <v>164</v>
      </c>
      <c r="C151" s="1513"/>
      <c r="D151" s="1518"/>
      <c r="E151" s="1571"/>
      <c r="F151" s="1571"/>
    </row>
    <row r="152" spans="1:6">
      <c r="A152" s="1511"/>
      <c r="B152" s="1572"/>
      <c r="C152" s="1513"/>
      <c r="D152" s="1518"/>
      <c r="E152" s="1571"/>
      <c r="F152" s="1571"/>
    </row>
    <row r="153" spans="1:6">
      <c r="A153" s="1511"/>
      <c r="B153" s="1579" t="s">
        <v>165</v>
      </c>
      <c r="C153" s="1513"/>
      <c r="D153" s="1518"/>
      <c r="E153" s="1571"/>
      <c r="F153" s="1571"/>
    </row>
    <row r="154" spans="1:6">
      <c r="A154" s="1511"/>
      <c r="B154" s="1578"/>
      <c r="C154" s="1513"/>
      <c r="D154" s="1518"/>
      <c r="E154" s="1571"/>
      <c r="F154" s="1571"/>
    </row>
    <row r="155" spans="1:6">
      <c r="A155" s="1511"/>
      <c r="B155" s="1574" t="s">
        <v>166</v>
      </c>
      <c r="C155" s="1513"/>
      <c r="D155" s="1518"/>
      <c r="E155" s="1571"/>
      <c r="F155" s="1571"/>
    </row>
    <row r="156" spans="1:6">
      <c r="A156" s="1511"/>
      <c r="B156" s="1583"/>
      <c r="C156" s="1513"/>
      <c r="D156" s="1518"/>
      <c r="E156" s="1571"/>
      <c r="F156" s="1571"/>
    </row>
    <row r="157" spans="1:6">
      <c r="A157" s="1511"/>
      <c r="B157" s="1581" t="s">
        <v>168</v>
      </c>
      <c r="C157" s="1513"/>
      <c r="D157" s="1518"/>
      <c r="E157" s="1571"/>
      <c r="F157" s="1571"/>
    </row>
    <row r="158" spans="1:6">
      <c r="A158" s="1511"/>
      <c r="B158" s="1583"/>
      <c r="C158" s="1513"/>
      <c r="D158" s="1518"/>
      <c r="E158" s="1571"/>
      <c r="F158" s="1571"/>
    </row>
    <row r="159" spans="1:6">
      <c r="A159" s="1511" t="s">
        <v>1003</v>
      </c>
      <c r="B159" s="1578" t="s">
        <v>1235</v>
      </c>
      <c r="C159" s="1513" t="s">
        <v>89</v>
      </c>
      <c r="D159" s="1570">
        <v>4.0999999999999996</v>
      </c>
      <c r="E159" s="1274"/>
      <c r="F159" s="1571">
        <f>D159*E159</f>
        <v>0</v>
      </c>
    </row>
    <row r="160" spans="1:6">
      <c r="A160" s="1511"/>
      <c r="B160" s="1583"/>
      <c r="C160" s="1513"/>
      <c r="D160" s="1570"/>
      <c r="E160" s="1274"/>
      <c r="F160" s="1571"/>
    </row>
    <row r="161" spans="1:6">
      <c r="A161" s="1511"/>
      <c r="B161" s="1583"/>
      <c r="C161" s="1513"/>
      <c r="D161" s="1570"/>
      <c r="E161" s="1274"/>
      <c r="F161" s="1571"/>
    </row>
    <row r="162" spans="1:6">
      <c r="A162" s="1511"/>
      <c r="B162" s="1583"/>
      <c r="C162" s="1513"/>
      <c r="D162" s="1518"/>
      <c r="E162" s="1571"/>
      <c r="F162" s="1571"/>
    </row>
    <row r="163" spans="1:6">
      <c r="A163" s="1511"/>
      <c r="B163" s="1583"/>
      <c r="C163" s="1513"/>
      <c r="D163" s="1518"/>
      <c r="E163" s="1571"/>
      <c r="F163" s="1571"/>
    </row>
    <row r="164" spans="1:6">
      <c r="A164" s="1511"/>
      <c r="B164" s="1583"/>
      <c r="C164" s="1513"/>
      <c r="D164" s="1518"/>
      <c r="E164" s="1571"/>
      <c r="F164" s="1571"/>
    </row>
    <row r="165" spans="1:6">
      <c r="A165" s="1600"/>
      <c r="B165" s="1601"/>
      <c r="C165" s="1602"/>
      <c r="D165" s="1603"/>
      <c r="E165" s="1604" t="s">
        <v>1236</v>
      </c>
      <c r="F165" s="1605">
        <f>SUM(F121:F162)</f>
        <v>0</v>
      </c>
    </row>
    <row r="166" spans="1:6">
      <c r="A166" s="1511"/>
      <c r="B166" s="1583"/>
      <c r="C166" s="1513"/>
      <c r="D166" s="1606"/>
      <c r="E166" s="1607"/>
      <c r="F166" s="1607"/>
    </row>
    <row r="167" spans="1:6">
      <c r="A167" s="1511"/>
      <c r="B167" s="1574" t="s">
        <v>167</v>
      </c>
      <c r="C167" s="1513"/>
      <c r="D167" s="1608"/>
      <c r="E167" s="1515"/>
      <c r="F167" s="1515"/>
    </row>
    <row r="168" spans="1:6">
      <c r="A168" s="1511"/>
      <c r="B168" s="1582"/>
      <c r="C168" s="1513"/>
      <c r="D168" s="1514"/>
      <c r="E168" s="1571"/>
      <c r="F168" s="1571"/>
    </row>
    <row r="169" spans="1:6">
      <c r="A169" s="1511"/>
      <c r="B169" s="1581" t="s">
        <v>168</v>
      </c>
      <c r="C169" s="1513"/>
      <c r="D169" s="1514"/>
      <c r="E169" s="1571"/>
      <c r="F169" s="1571"/>
    </row>
    <row r="170" spans="1:6">
      <c r="A170" s="1511"/>
      <c r="B170" s="1583"/>
      <c r="C170" s="1513"/>
      <c r="D170" s="1514"/>
      <c r="E170" s="1571"/>
      <c r="F170" s="1571"/>
    </row>
    <row r="171" spans="1:6">
      <c r="A171" s="1511" t="s">
        <v>1237</v>
      </c>
      <c r="B171" s="1583" t="s">
        <v>1238</v>
      </c>
      <c r="C171" s="1513" t="s">
        <v>89</v>
      </c>
      <c r="D171" s="1514">
        <v>4</v>
      </c>
      <c r="E171" s="1274"/>
      <c r="F171" s="1571">
        <f>D171*E171</f>
        <v>0</v>
      </c>
    </row>
    <row r="172" spans="1:6">
      <c r="A172" s="1511" t="s">
        <v>1005</v>
      </c>
      <c r="B172" s="1578" t="s">
        <v>1235</v>
      </c>
      <c r="C172" s="1513" t="s">
        <v>89</v>
      </c>
      <c r="D172" s="1514">
        <v>18</v>
      </c>
      <c r="E172" s="1274"/>
      <c r="F172" s="1515">
        <f>D172*E172</f>
        <v>0</v>
      </c>
    </row>
    <row r="173" spans="1:6">
      <c r="A173" s="1511"/>
      <c r="B173" s="1583"/>
      <c r="C173" s="1513"/>
      <c r="D173" s="1570"/>
      <c r="E173" s="1515"/>
      <c r="F173" s="1515"/>
    </row>
    <row r="174" spans="1:6">
      <c r="A174" s="1511"/>
      <c r="B174" s="1580" t="s">
        <v>169</v>
      </c>
      <c r="C174" s="1513"/>
      <c r="D174" s="1514"/>
      <c r="E174" s="1515"/>
      <c r="F174" s="1515"/>
    </row>
    <row r="175" spans="1:6">
      <c r="A175" s="1511"/>
      <c r="B175" s="1582"/>
      <c r="C175" s="1513"/>
      <c r="D175" s="1514"/>
      <c r="E175" s="1515"/>
      <c r="F175" s="1515"/>
    </row>
    <row r="176" spans="1:6">
      <c r="A176" s="1511"/>
      <c r="B176" s="1574" t="s">
        <v>1054</v>
      </c>
      <c r="C176" s="1513"/>
      <c r="D176" s="1514"/>
      <c r="E176" s="1515"/>
      <c r="F176" s="1515"/>
    </row>
    <row r="177" spans="1:6">
      <c r="A177" s="1511"/>
      <c r="B177" s="1582"/>
      <c r="C177" s="1513"/>
      <c r="D177" s="1570"/>
      <c r="E177" s="1515"/>
      <c r="F177" s="1515"/>
    </row>
    <row r="178" spans="1:6" ht="25.5">
      <c r="A178" s="1511"/>
      <c r="B178" s="1581" t="s">
        <v>1239</v>
      </c>
      <c r="C178" s="1513"/>
      <c r="D178" s="1570"/>
      <c r="E178" s="1515"/>
      <c r="F178" s="1515"/>
    </row>
    <row r="179" spans="1:6">
      <c r="A179" s="1511"/>
      <c r="B179" s="1582"/>
      <c r="C179" s="1513"/>
      <c r="D179" s="1570"/>
      <c r="E179" s="1515"/>
      <c r="F179" s="1515"/>
    </row>
    <row r="180" spans="1:6">
      <c r="A180" s="1511" t="s">
        <v>170</v>
      </c>
      <c r="B180" s="1582" t="s">
        <v>1240</v>
      </c>
      <c r="C180" s="1513" t="s">
        <v>79</v>
      </c>
      <c r="D180" s="1609">
        <f>D149*70/1000</f>
        <v>0.17639999999999997</v>
      </c>
      <c r="E180" s="1610"/>
      <c r="F180" s="1571">
        <f>D180*E180</f>
        <v>0</v>
      </c>
    </row>
    <row r="181" spans="1:6">
      <c r="A181" s="1511"/>
      <c r="B181" s="1583"/>
      <c r="C181" s="1513"/>
      <c r="D181" s="1570"/>
      <c r="E181" s="1515"/>
      <c r="F181" s="1515"/>
    </row>
    <row r="182" spans="1:6">
      <c r="A182" s="1511"/>
      <c r="B182" s="1577" t="s">
        <v>252</v>
      </c>
      <c r="C182" s="1513"/>
      <c r="D182" s="1570"/>
      <c r="E182" s="1571"/>
      <c r="F182" s="1571"/>
    </row>
    <row r="183" spans="1:6">
      <c r="A183" s="1511"/>
      <c r="B183" s="1572"/>
      <c r="C183" s="1513"/>
      <c r="D183" s="1570"/>
      <c r="E183" s="1571"/>
      <c r="F183" s="1571"/>
    </row>
    <row r="184" spans="1:6" ht="25.5">
      <c r="A184" s="1511"/>
      <c r="B184" s="1566" t="s">
        <v>1241</v>
      </c>
      <c r="C184" s="1513"/>
      <c r="D184" s="1570"/>
      <c r="E184" s="1571"/>
      <c r="F184" s="1571"/>
    </row>
    <row r="185" spans="1:6">
      <c r="A185" s="1511"/>
      <c r="B185" s="1572"/>
      <c r="C185" s="1513"/>
      <c r="D185" s="1570"/>
      <c r="E185" s="1571"/>
      <c r="F185" s="1571"/>
    </row>
    <row r="186" spans="1:6">
      <c r="A186" s="1511" t="s">
        <v>253</v>
      </c>
      <c r="B186" s="1572" t="s">
        <v>1242</v>
      </c>
      <c r="C186" s="1513" t="s">
        <v>89</v>
      </c>
      <c r="D186" s="1570">
        <f>8*3</f>
        <v>24</v>
      </c>
      <c r="E186" s="1611"/>
      <c r="F186" s="1571">
        <f>D186*E186</f>
        <v>0</v>
      </c>
    </row>
    <row r="187" spans="1:6">
      <c r="A187" s="1511"/>
      <c r="B187" s="1574"/>
      <c r="C187" s="1513"/>
      <c r="D187" s="1570"/>
      <c r="E187" s="1515"/>
      <c r="F187" s="1515"/>
    </row>
    <row r="188" spans="1:6">
      <c r="A188" s="1612"/>
      <c r="B188" s="1613" t="s">
        <v>1243</v>
      </c>
      <c r="C188" s="1552"/>
      <c r="D188" s="1614"/>
      <c r="E188" s="1571"/>
      <c r="F188" s="1571"/>
    </row>
    <row r="189" spans="1:6">
      <c r="A189" s="1612"/>
      <c r="B189" s="1615"/>
      <c r="C189" s="1552"/>
      <c r="D189" s="1614"/>
      <c r="E189" s="1571"/>
      <c r="F189" s="1571"/>
    </row>
    <row r="190" spans="1:6">
      <c r="A190" s="1612"/>
      <c r="B190" s="1613" t="s">
        <v>1244</v>
      </c>
      <c r="C190" s="1552"/>
      <c r="D190" s="1614"/>
      <c r="E190" s="1571"/>
      <c r="F190" s="1571"/>
    </row>
    <row r="191" spans="1:6">
      <c r="A191" s="1612"/>
      <c r="B191" s="1615"/>
      <c r="C191" s="1552"/>
      <c r="D191" s="1614"/>
      <c r="E191" s="1571"/>
      <c r="F191" s="1571"/>
    </row>
    <row r="192" spans="1:6" ht="38.25">
      <c r="A192" s="1612"/>
      <c r="B192" s="1595" t="s">
        <v>1245</v>
      </c>
      <c r="C192" s="1552"/>
      <c r="D192" s="1614"/>
      <c r="E192" s="1571"/>
      <c r="F192" s="1571"/>
    </row>
    <row r="193" spans="1:6">
      <c r="A193" s="1612"/>
      <c r="B193" s="1615"/>
      <c r="C193" s="1552"/>
      <c r="D193" s="1614"/>
      <c r="E193" s="1571"/>
      <c r="F193" s="1571"/>
    </row>
    <row r="194" spans="1:6">
      <c r="A194" s="1612" t="s">
        <v>1246</v>
      </c>
      <c r="B194" s="1616" t="s">
        <v>1247</v>
      </c>
      <c r="C194" s="1552" t="s">
        <v>1248</v>
      </c>
      <c r="D194" s="1514">
        <f>(3*3*4)+(8*3*2)</f>
        <v>84</v>
      </c>
      <c r="E194" s="1617"/>
      <c r="F194" s="1571">
        <f>D194*E194</f>
        <v>0</v>
      </c>
    </row>
    <row r="195" spans="1:6">
      <c r="A195" s="1612"/>
      <c r="B195" s="1616"/>
      <c r="C195" s="1552"/>
      <c r="D195" s="1553"/>
      <c r="E195" s="1618"/>
      <c r="F195" s="1571"/>
    </row>
    <row r="196" spans="1:6" ht="25.5">
      <c r="A196" s="1612"/>
      <c r="B196" s="1595" t="s">
        <v>254</v>
      </c>
      <c r="C196" s="1552"/>
      <c r="D196" s="1553"/>
      <c r="E196" s="1571"/>
      <c r="F196" s="1571"/>
    </row>
    <row r="197" spans="1:6">
      <c r="A197" s="1612"/>
      <c r="B197" s="1615"/>
      <c r="C197" s="1552"/>
      <c r="D197" s="1553"/>
      <c r="E197" s="1571"/>
      <c r="F197" s="1571"/>
    </row>
    <row r="198" spans="1:6">
      <c r="A198" s="1612" t="s">
        <v>1249</v>
      </c>
      <c r="B198" s="1616" t="s">
        <v>1247</v>
      </c>
      <c r="C198" s="1552" t="s">
        <v>184</v>
      </c>
      <c r="D198" s="1619">
        <f>16+6</f>
        <v>22</v>
      </c>
      <c r="E198" s="1617"/>
      <c r="F198" s="1571">
        <f>D198*E198</f>
        <v>0</v>
      </c>
    </row>
    <row r="199" spans="1:6">
      <c r="A199" s="1511"/>
      <c r="B199" s="1582"/>
      <c r="C199" s="1513"/>
      <c r="D199" s="1514"/>
      <c r="E199" s="1571"/>
      <c r="F199" s="1571"/>
    </row>
    <row r="200" spans="1:6">
      <c r="A200" s="1511"/>
      <c r="B200" s="1580" t="s">
        <v>174</v>
      </c>
      <c r="C200" s="1513"/>
      <c r="D200" s="1514"/>
      <c r="E200" s="1571"/>
      <c r="F200" s="1571"/>
    </row>
    <row r="201" spans="1:6">
      <c r="A201" s="1511"/>
      <c r="B201" s="1582"/>
      <c r="C201" s="1513"/>
      <c r="D201" s="1514"/>
      <c r="E201" s="1571"/>
      <c r="F201" s="1571"/>
    </row>
    <row r="202" spans="1:6">
      <c r="A202" s="1511"/>
      <c r="B202" s="1598" t="s">
        <v>255</v>
      </c>
      <c r="C202" s="1513"/>
      <c r="D202" s="1514"/>
      <c r="E202" s="1571"/>
      <c r="F202" s="1571"/>
    </row>
    <row r="203" spans="1:6">
      <c r="A203" s="1511"/>
      <c r="B203" s="1583"/>
      <c r="C203" s="1513"/>
      <c r="D203" s="1514"/>
      <c r="E203" s="1571"/>
      <c r="F203" s="1571"/>
    </row>
    <row r="204" spans="1:6">
      <c r="A204" s="1511"/>
      <c r="B204" s="1594" t="s">
        <v>231</v>
      </c>
      <c r="C204" s="1513"/>
      <c r="D204" s="1514"/>
      <c r="E204" s="1571"/>
      <c r="F204" s="1571"/>
    </row>
    <row r="205" spans="1:6">
      <c r="A205" s="1511"/>
      <c r="B205" s="1594"/>
      <c r="C205" s="1513"/>
      <c r="D205" s="1514"/>
      <c r="E205" s="1571"/>
      <c r="F205" s="1571"/>
    </row>
    <row r="206" spans="1:6" ht="38.25">
      <c r="A206" s="1511"/>
      <c r="B206" s="1581" t="s">
        <v>1250</v>
      </c>
      <c r="C206" s="1513"/>
      <c r="D206" s="1514"/>
      <c r="E206" s="1571"/>
      <c r="F206" s="1571"/>
    </row>
    <row r="207" spans="1:6">
      <c r="A207" s="1511"/>
      <c r="B207" s="1582"/>
      <c r="C207" s="1513"/>
      <c r="D207" s="1514"/>
      <c r="E207" s="1571"/>
      <c r="F207" s="1571"/>
    </row>
    <row r="208" spans="1:6" ht="25.5">
      <c r="A208" s="1511" t="s">
        <v>232</v>
      </c>
      <c r="B208" s="1512" t="s">
        <v>256</v>
      </c>
      <c r="C208" s="1513" t="s">
        <v>89</v>
      </c>
      <c r="D208" s="1514">
        <v>5</v>
      </c>
      <c r="E208" s="1571"/>
      <c r="F208" s="1571">
        <f>D208*E208</f>
        <v>0</v>
      </c>
    </row>
    <row r="209" spans="1:6">
      <c r="A209" s="1511"/>
      <c r="B209" s="1512"/>
      <c r="C209" s="1513"/>
      <c r="D209" s="1514"/>
      <c r="E209" s="1571"/>
      <c r="F209" s="1571"/>
    </row>
    <row r="210" spans="1:6">
      <c r="A210" s="1511"/>
      <c r="B210" s="1594" t="s">
        <v>1251</v>
      </c>
      <c r="C210" s="1513"/>
      <c r="D210" s="1514"/>
      <c r="E210" s="1571"/>
      <c r="F210" s="1571"/>
    </row>
    <row r="211" spans="1:6">
      <c r="A211" s="1511"/>
      <c r="B211" s="1594"/>
      <c r="C211" s="1513"/>
      <c r="D211" s="1514"/>
      <c r="E211" s="1571"/>
      <c r="F211" s="1571"/>
    </row>
    <row r="212" spans="1:6" ht="38.25">
      <c r="A212" s="1511"/>
      <c r="B212" s="1599" t="s">
        <v>1252</v>
      </c>
      <c r="C212" s="1513"/>
      <c r="D212" s="1514"/>
      <c r="E212" s="1571"/>
      <c r="F212" s="1571"/>
    </row>
    <row r="213" spans="1:6">
      <c r="A213" s="1511"/>
      <c r="B213" s="1582"/>
      <c r="C213" s="1513"/>
      <c r="D213" s="1514"/>
      <c r="E213" s="1571"/>
      <c r="F213" s="1571"/>
    </row>
    <row r="214" spans="1:6" ht="25.5">
      <c r="A214" s="1511" t="s">
        <v>1253</v>
      </c>
      <c r="B214" s="1512" t="s">
        <v>1254</v>
      </c>
      <c r="C214" s="1513" t="s">
        <v>89</v>
      </c>
      <c r="D214" s="1514">
        <f>(3*3*2)+(8*3*2)</f>
        <v>66</v>
      </c>
      <c r="E214" s="1571"/>
      <c r="F214" s="1571">
        <f>D214*E214</f>
        <v>0</v>
      </c>
    </row>
    <row r="215" spans="1:6">
      <c r="A215" s="1511"/>
      <c r="B215" s="1512"/>
      <c r="C215" s="1513"/>
      <c r="D215" s="1514"/>
      <c r="E215" s="1571"/>
      <c r="F215" s="1571"/>
    </row>
    <row r="216" spans="1:6">
      <c r="A216" s="1505"/>
      <c r="B216" s="1506"/>
      <c r="C216" s="1507"/>
      <c r="D216" s="1508"/>
      <c r="E216" s="1589" t="s">
        <v>48</v>
      </c>
      <c r="F216" s="1510">
        <f>SUM(F171:F215)</f>
        <v>0</v>
      </c>
    </row>
    <row r="217" spans="1:6">
      <c r="A217" s="1511"/>
      <c r="B217" s="1512"/>
      <c r="C217" s="1513"/>
      <c r="D217" s="1514"/>
      <c r="E217" s="1515"/>
      <c r="F217" s="1515"/>
    </row>
    <row r="218" spans="1:6" ht="38.25">
      <c r="A218" s="1511"/>
      <c r="B218" s="1599" t="s">
        <v>1255</v>
      </c>
      <c r="C218" s="1513"/>
      <c r="D218" s="1514"/>
      <c r="E218" s="1571"/>
      <c r="F218" s="1571"/>
    </row>
    <row r="219" spans="1:6">
      <c r="A219" s="1511"/>
      <c r="B219" s="1582"/>
      <c r="C219" s="1513"/>
      <c r="D219" s="1514"/>
      <c r="E219" s="1571"/>
      <c r="F219" s="1571"/>
    </row>
    <row r="220" spans="1:6" ht="25.5">
      <c r="A220" s="1511" t="s">
        <v>1256</v>
      </c>
      <c r="B220" s="1512" t="s">
        <v>1254</v>
      </c>
      <c r="C220" s="1513" t="s">
        <v>89</v>
      </c>
      <c r="D220" s="1514">
        <f>(3*3*6)+(8*3*2)</f>
        <v>102</v>
      </c>
      <c r="E220" s="1571"/>
      <c r="F220" s="1571">
        <f>D220*E220</f>
        <v>0</v>
      </c>
    </row>
    <row r="221" spans="1:6">
      <c r="A221" s="1511"/>
      <c r="B221" s="1512"/>
      <c r="C221" s="1513"/>
      <c r="D221" s="1514"/>
      <c r="E221" s="1515"/>
      <c r="F221" s="1515"/>
    </row>
    <row r="222" spans="1:6">
      <c r="A222" s="1511"/>
      <c r="B222" s="1598" t="s">
        <v>175</v>
      </c>
      <c r="C222" s="1513"/>
      <c r="D222" s="1514"/>
      <c r="E222" s="1515"/>
      <c r="F222" s="1515"/>
    </row>
    <row r="223" spans="1:6">
      <c r="A223" s="1511"/>
      <c r="B223" s="1583"/>
      <c r="C223" s="1513"/>
      <c r="D223" s="1514"/>
      <c r="E223" s="1515"/>
      <c r="F223" s="1515"/>
    </row>
    <row r="224" spans="1:6">
      <c r="A224" s="1511"/>
      <c r="B224" s="1594" t="s">
        <v>1251</v>
      </c>
      <c r="C224" s="1513"/>
      <c r="D224" s="1514"/>
      <c r="E224" s="1515"/>
      <c r="F224" s="1515"/>
    </row>
    <row r="225" spans="1:6">
      <c r="A225" s="1511"/>
      <c r="B225" s="1594"/>
      <c r="C225" s="1513"/>
      <c r="D225" s="1514"/>
      <c r="E225" s="1515"/>
      <c r="F225" s="1515"/>
    </row>
    <row r="226" spans="1:6" ht="38.25">
      <c r="A226" s="1511"/>
      <c r="B226" s="1581" t="s">
        <v>1257</v>
      </c>
      <c r="C226" s="1513"/>
      <c r="D226" s="1514"/>
      <c r="E226" s="1515"/>
      <c r="F226" s="1515"/>
    </row>
    <row r="227" spans="1:6">
      <c r="A227" s="1511"/>
      <c r="B227" s="1582"/>
      <c r="C227" s="1513"/>
      <c r="D227" s="1514"/>
      <c r="E227" s="1515"/>
      <c r="F227" s="1515"/>
    </row>
    <row r="228" spans="1:6" ht="25.5">
      <c r="A228" s="1511" t="s">
        <v>1258</v>
      </c>
      <c r="B228" s="1512" t="s">
        <v>1254</v>
      </c>
      <c r="C228" s="1513" t="s">
        <v>89</v>
      </c>
      <c r="D228" s="1514">
        <f>(0.3*8*2)*(0.3*3*2)</f>
        <v>8.6399999999999988</v>
      </c>
      <c r="E228" s="1571"/>
      <c r="F228" s="1571">
        <f>D228*E228</f>
        <v>0</v>
      </c>
    </row>
    <row r="229" spans="1:6">
      <c r="A229" s="1511"/>
      <c r="B229" s="1583"/>
      <c r="C229" s="1513"/>
      <c r="D229" s="1514"/>
      <c r="E229" s="1515"/>
      <c r="F229" s="1515"/>
    </row>
    <row r="230" spans="1:6" ht="38.25">
      <c r="A230" s="1511"/>
      <c r="B230" s="1581" t="s">
        <v>1259</v>
      </c>
      <c r="C230" s="1513"/>
      <c r="D230" s="1514"/>
      <c r="E230" s="1571"/>
      <c r="F230" s="1571"/>
    </row>
    <row r="231" spans="1:6">
      <c r="A231" s="1511"/>
      <c r="B231" s="1582"/>
      <c r="C231" s="1513"/>
      <c r="D231" s="1514"/>
      <c r="E231" s="1571"/>
      <c r="F231" s="1571"/>
    </row>
    <row r="232" spans="1:6" ht="25.5">
      <c r="A232" s="1511" t="s">
        <v>1260</v>
      </c>
      <c r="B232" s="1512" t="s">
        <v>1254</v>
      </c>
      <c r="C232" s="1513" t="s">
        <v>89</v>
      </c>
      <c r="D232" s="1514">
        <v>30</v>
      </c>
      <c r="E232" s="1571"/>
      <c r="F232" s="1571">
        <f>D232*E232</f>
        <v>0</v>
      </c>
    </row>
    <row r="233" spans="1:6">
      <c r="A233" s="1511"/>
      <c r="B233" s="1512"/>
      <c r="C233" s="1513"/>
      <c r="D233" s="1514"/>
      <c r="E233" s="1571"/>
      <c r="F233" s="1571"/>
    </row>
    <row r="234" spans="1:6" ht="25.5">
      <c r="A234" s="1511" t="s">
        <v>1261</v>
      </c>
      <c r="B234" s="1620" t="s">
        <v>1262</v>
      </c>
      <c r="C234" s="1513" t="s">
        <v>89</v>
      </c>
      <c r="D234" s="1570">
        <v>4.0999999999999996</v>
      </c>
      <c r="E234" s="1571"/>
      <c r="F234" s="1571">
        <f>D234*E234</f>
        <v>0</v>
      </c>
    </row>
    <row r="235" spans="1:6">
      <c r="A235" s="1511"/>
      <c r="B235" s="1512"/>
      <c r="C235" s="1513"/>
      <c r="D235" s="1514"/>
      <c r="E235" s="1571"/>
      <c r="F235" s="1571"/>
    </row>
    <row r="236" spans="1:6">
      <c r="A236" s="1511"/>
      <c r="B236" s="1580" t="s">
        <v>176</v>
      </c>
      <c r="C236" s="1513"/>
      <c r="D236" s="1514"/>
      <c r="E236" s="1571"/>
      <c r="F236" s="1571"/>
    </row>
    <row r="237" spans="1:6">
      <c r="A237" s="1511"/>
      <c r="B237" s="1572"/>
      <c r="C237" s="1513"/>
      <c r="D237" s="1514"/>
      <c r="E237" s="1571"/>
      <c r="F237" s="1571"/>
    </row>
    <row r="238" spans="1:6">
      <c r="A238" s="1621"/>
      <c r="B238" s="1622" t="s">
        <v>234</v>
      </c>
      <c r="C238" s="1623"/>
      <c r="D238" s="1593"/>
      <c r="E238" s="1624"/>
      <c r="F238" s="1571"/>
    </row>
    <row r="239" spans="1:6">
      <c r="A239" s="1621"/>
      <c r="B239" s="1622"/>
      <c r="C239" s="1623"/>
      <c r="D239" s="1593"/>
      <c r="E239" s="1624"/>
      <c r="F239" s="1571"/>
    </row>
    <row r="240" spans="1:6">
      <c r="A240" s="1621"/>
      <c r="B240" s="1625" t="s">
        <v>235</v>
      </c>
      <c r="C240" s="1623"/>
      <c r="D240" s="1593"/>
      <c r="E240" s="1624"/>
      <c r="F240" s="1571"/>
    </row>
    <row r="241" spans="1:6">
      <c r="A241" s="1621"/>
      <c r="B241" s="1622"/>
      <c r="C241" s="1623"/>
      <c r="D241" s="1593"/>
      <c r="E241" s="1624"/>
      <c r="F241" s="1571"/>
    </row>
    <row r="242" spans="1:6" ht="25.5">
      <c r="A242" s="1621" t="s">
        <v>236</v>
      </c>
      <c r="B242" s="1517" t="s">
        <v>1263</v>
      </c>
      <c r="C242" s="1513" t="s">
        <v>89</v>
      </c>
      <c r="D242" s="1514">
        <f>(3*3*6)+(8*3*2)+66</f>
        <v>168</v>
      </c>
      <c r="E242" s="1569"/>
      <c r="F242" s="1571">
        <f>D242*E242</f>
        <v>0</v>
      </c>
    </row>
    <row r="243" spans="1:6">
      <c r="A243" s="1621"/>
      <c r="B243" s="1517"/>
      <c r="C243" s="1623"/>
      <c r="D243" s="1593"/>
      <c r="E243" s="1571"/>
      <c r="F243" s="1571"/>
    </row>
    <row r="244" spans="1:6">
      <c r="A244" s="1550"/>
      <c r="B244" s="1613" t="s">
        <v>178</v>
      </c>
      <c r="C244" s="1552"/>
      <c r="D244" s="1614"/>
      <c r="E244" s="1571"/>
      <c r="F244" s="1571"/>
    </row>
    <row r="245" spans="1:6">
      <c r="A245" s="1550"/>
      <c r="B245" s="1615"/>
      <c r="C245" s="1552"/>
      <c r="D245" s="1614"/>
      <c r="E245" s="1571"/>
      <c r="F245" s="1571"/>
    </row>
    <row r="246" spans="1:6" ht="38.25">
      <c r="A246" s="1511"/>
      <c r="B246" s="1566" t="s">
        <v>1264</v>
      </c>
      <c r="C246" s="1513"/>
      <c r="D246" s="1518"/>
      <c r="E246" s="1571"/>
      <c r="F246" s="1571"/>
    </row>
    <row r="247" spans="1:6">
      <c r="A247" s="1511"/>
      <c r="B247" s="1572"/>
      <c r="C247" s="1513"/>
      <c r="D247" s="1518"/>
      <c r="E247" s="1571"/>
      <c r="F247" s="1571"/>
    </row>
    <row r="248" spans="1:6" ht="25.5">
      <c r="A248" s="1511" t="s">
        <v>180</v>
      </c>
      <c r="B248" s="1620" t="s">
        <v>181</v>
      </c>
      <c r="C248" s="1513" t="s">
        <v>89</v>
      </c>
      <c r="D248" s="1518">
        <v>48</v>
      </c>
      <c r="E248" s="1569"/>
      <c r="F248" s="1571">
        <f>D248*E248</f>
        <v>0</v>
      </c>
    </row>
    <row r="249" spans="1:6">
      <c r="A249" s="1511"/>
      <c r="B249" s="1512"/>
      <c r="C249" s="1513"/>
      <c r="D249" s="1518"/>
      <c r="E249" s="1571"/>
      <c r="F249" s="1571"/>
    </row>
    <row r="250" spans="1:6">
      <c r="A250" s="1550"/>
      <c r="B250" s="1613" t="s">
        <v>177</v>
      </c>
      <c r="C250" s="1552"/>
      <c r="D250" s="1614"/>
      <c r="E250" s="1571"/>
      <c r="F250" s="1571"/>
    </row>
    <row r="251" spans="1:6">
      <c r="A251" s="1550"/>
      <c r="B251" s="1615"/>
      <c r="C251" s="1552"/>
      <c r="D251" s="1614"/>
      <c r="E251" s="1571"/>
      <c r="F251" s="1571"/>
    </row>
    <row r="252" spans="1:6">
      <c r="A252" s="1550"/>
      <c r="B252" s="1626" t="s">
        <v>1265</v>
      </c>
      <c r="C252" s="1552"/>
      <c r="D252" s="1614"/>
      <c r="E252" s="1571"/>
      <c r="F252" s="1571"/>
    </row>
    <row r="253" spans="1:6">
      <c r="A253" s="1550"/>
      <c r="B253" s="1615"/>
      <c r="C253" s="1552"/>
      <c r="D253" s="1614"/>
      <c r="E253" s="1571"/>
      <c r="F253" s="1571"/>
    </row>
    <row r="254" spans="1:6" ht="38.25">
      <c r="A254" s="1550" t="s">
        <v>182</v>
      </c>
      <c r="B254" s="1556" t="s">
        <v>1266</v>
      </c>
      <c r="C254" s="1552" t="s">
        <v>89</v>
      </c>
      <c r="D254" s="1619">
        <v>45</v>
      </c>
      <c r="E254" s="1569"/>
      <c r="F254" s="1571">
        <f>D254*E254</f>
        <v>0</v>
      </c>
    </row>
    <row r="255" spans="1:6">
      <c r="A255" s="1550"/>
      <c r="B255" s="1615"/>
      <c r="C255" s="1552"/>
      <c r="D255" s="1614"/>
      <c r="E255" s="1571"/>
      <c r="F255" s="1571"/>
    </row>
    <row r="256" spans="1:6">
      <c r="A256" s="1627"/>
      <c r="B256" s="1628"/>
      <c r="C256" s="1629"/>
      <c r="D256" s="1630"/>
      <c r="E256" s="1631"/>
      <c r="F256" s="1631"/>
    </row>
    <row r="257" spans="1:6">
      <c r="A257" s="1627"/>
      <c r="B257" s="1628"/>
      <c r="C257" s="1629"/>
      <c r="D257" s="1630"/>
      <c r="E257" s="1631"/>
      <c r="F257" s="1631"/>
    </row>
    <row r="258" spans="1:6">
      <c r="A258" s="1627"/>
      <c r="B258" s="1628"/>
      <c r="C258" s="1629"/>
      <c r="D258" s="1630"/>
      <c r="E258" s="1631"/>
      <c r="F258" s="1631"/>
    </row>
    <row r="259" spans="1:6">
      <c r="A259" s="1627"/>
      <c r="B259" s="1628"/>
      <c r="C259" s="1629"/>
      <c r="D259" s="1630"/>
      <c r="E259" s="1631"/>
      <c r="F259" s="1631"/>
    </row>
    <row r="260" spans="1:6">
      <c r="A260" s="1627"/>
      <c r="B260" s="1628"/>
      <c r="C260" s="1629"/>
      <c r="D260" s="1630"/>
      <c r="E260" s="1631"/>
      <c r="F260" s="1631"/>
    </row>
    <row r="261" spans="1:6">
      <c r="A261" s="1505"/>
      <c r="B261" s="1506"/>
      <c r="C261" s="1507"/>
      <c r="D261" s="1508"/>
      <c r="E261" s="1589" t="s">
        <v>48</v>
      </c>
      <c r="F261" s="1510">
        <f>SUM(F220:F256)</f>
        <v>0</v>
      </c>
    </row>
    <row r="262" spans="1:6">
      <c r="A262" s="1550"/>
      <c r="B262" s="1615"/>
      <c r="C262" s="1552"/>
      <c r="D262" s="1614"/>
      <c r="E262" s="1515"/>
      <c r="F262" s="1584"/>
    </row>
    <row r="263" spans="1:6">
      <c r="A263" s="1511"/>
      <c r="B263" s="1579" t="s">
        <v>237</v>
      </c>
      <c r="C263" s="1513"/>
      <c r="D263" s="1570"/>
      <c r="E263" s="1571"/>
      <c r="F263" s="1571"/>
    </row>
    <row r="264" spans="1:6">
      <c r="A264" s="1511"/>
      <c r="B264" s="1578"/>
      <c r="C264" s="1513"/>
      <c r="D264" s="1570"/>
      <c r="E264" s="1571"/>
      <c r="F264" s="1571"/>
    </row>
    <row r="265" spans="1:6" ht="51">
      <c r="A265" s="425" t="s">
        <v>1267</v>
      </c>
      <c r="B265" s="424" t="s">
        <v>1268</v>
      </c>
      <c r="C265" s="1552" t="s">
        <v>1269</v>
      </c>
      <c r="D265" s="1514">
        <f>9*4</f>
        <v>36</v>
      </c>
      <c r="E265" s="1571"/>
      <c r="F265" s="1571">
        <f>D265*E265</f>
        <v>0</v>
      </c>
    </row>
    <row r="266" spans="1:6">
      <c r="A266" s="1550"/>
      <c r="B266" s="1556"/>
      <c r="C266" s="1552"/>
      <c r="D266" s="1553"/>
      <c r="E266" s="1571"/>
      <c r="F266" s="1571"/>
    </row>
    <row r="267" spans="1:6" ht="38.25">
      <c r="A267" s="425" t="s">
        <v>1270</v>
      </c>
      <c r="B267" s="1556" t="s">
        <v>1271</v>
      </c>
      <c r="C267" s="1552" t="s">
        <v>31</v>
      </c>
      <c r="D267" s="1619">
        <v>2</v>
      </c>
      <c r="E267" s="1571"/>
      <c r="F267" s="1571">
        <f>D267*E267</f>
        <v>0</v>
      </c>
    </row>
    <row r="268" spans="1:6">
      <c r="A268" s="1550"/>
      <c r="B268" s="1615"/>
      <c r="C268" s="1552"/>
      <c r="D268" s="1614"/>
      <c r="E268" s="1571"/>
      <c r="F268" s="1571"/>
    </row>
    <row r="269" spans="1:6" ht="38.25">
      <c r="A269" s="425" t="s">
        <v>1272</v>
      </c>
      <c r="B269" s="1556" t="s">
        <v>1273</v>
      </c>
      <c r="C269" s="1552" t="s">
        <v>31</v>
      </c>
      <c r="D269" s="1619">
        <v>1</v>
      </c>
      <c r="E269" s="1571"/>
      <c r="F269" s="1571">
        <f>D269*E269</f>
        <v>0</v>
      </c>
    </row>
    <row r="270" spans="1:6">
      <c r="A270" s="1550"/>
      <c r="B270" s="1615"/>
      <c r="C270" s="1552"/>
      <c r="D270" s="1614"/>
      <c r="E270" s="1571"/>
      <c r="F270" s="1571"/>
    </row>
    <row r="271" spans="1:6" ht="38.25">
      <c r="A271" s="425" t="s">
        <v>1274</v>
      </c>
      <c r="B271" s="1556" t="s">
        <v>1275</v>
      </c>
      <c r="C271" s="1552" t="s">
        <v>31</v>
      </c>
      <c r="D271" s="1619">
        <v>1</v>
      </c>
      <c r="E271" s="1571"/>
      <c r="F271" s="1571">
        <f>D271*E271</f>
        <v>0</v>
      </c>
    </row>
    <row r="272" spans="1:6">
      <c r="A272" s="1627"/>
      <c r="B272" s="1628"/>
      <c r="C272" s="1629"/>
      <c r="D272" s="1630"/>
      <c r="E272" s="1631"/>
      <c r="F272" s="1631"/>
    </row>
    <row r="273" spans="1:6" ht="38.25">
      <c r="A273" s="425" t="s">
        <v>1276</v>
      </c>
      <c r="B273" s="1632" t="s">
        <v>1277</v>
      </c>
      <c r="C273" s="1552" t="s">
        <v>31</v>
      </c>
      <c r="D273" s="1619">
        <v>3</v>
      </c>
      <c r="E273" s="1571"/>
      <c r="F273" s="1562">
        <f>D273*E273</f>
        <v>0</v>
      </c>
    </row>
    <row r="274" spans="1:6">
      <c r="A274" s="1627"/>
      <c r="B274" s="1628"/>
      <c r="C274" s="1629"/>
      <c r="D274" s="1630"/>
      <c r="E274" s="1631"/>
      <c r="F274" s="1631"/>
    </row>
    <row r="275" spans="1:6" ht="38.25">
      <c r="A275" s="425" t="s">
        <v>1278</v>
      </c>
      <c r="B275" s="1556" t="s">
        <v>1279</v>
      </c>
      <c r="C275" s="1552" t="s">
        <v>148</v>
      </c>
      <c r="D275" s="1619">
        <v>1</v>
      </c>
      <c r="E275" s="1571"/>
      <c r="F275" s="1562">
        <f>D275*E275</f>
        <v>0</v>
      </c>
    </row>
    <row r="276" spans="1:6">
      <c r="A276" s="1627"/>
      <c r="B276" s="1628"/>
      <c r="C276" s="1629"/>
      <c r="D276" s="1630"/>
      <c r="E276" s="1631"/>
      <c r="F276" s="1631"/>
    </row>
    <row r="277" spans="1:6" ht="38.25">
      <c r="A277" s="425" t="s">
        <v>1280</v>
      </c>
      <c r="B277" s="1633" t="s">
        <v>1281</v>
      </c>
      <c r="C277" s="1513" t="s">
        <v>148</v>
      </c>
      <c r="D277" s="1518">
        <v>1</v>
      </c>
      <c r="E277" s="1571"/>
      <c r="F277" s="1562">
        <f>D277*E277</f>
        <v>0</v>
      </c>
    </row>
    <row r="278" spans="1:6">
      <c r="A278" s="1516"/>
      <c r="B278" s="1572"/>
      <c r="C278" s="1513"/>
      <c r="D278" s="1518"/>
      <c r="E278" s="1571"/>
      <c r="F278" s="1562"/>
    </row>
    <row r="279" spans="1:6" ht="51">
      <c r="A279" s="425" t="s">
        <v>1282</v>
      </c>
      <c r="B279" s="1517" t="s">
        <v>1283</v>
      </c>
      <c r="C279" s="1513" t="s">
        <v>148</v>
      </c>
      <c r="D279" s="1518">
        <v>1</v>
      </c>
      <c r="E279" s="1634"/>
      <c r="F279" s="1635">
        <f>D279*E279</f>
        <v>0</v>
      </c>
    </row>
    <row r="280" spans="1:6">
      <c r="A280" s="1550"/>
      <c r="B280" s="1517"/>
      <c r="C280" s="1513"/>
      <c r="D280" s="1518"/>
      <c r="E280" s="1636"/>
      <c r="F280" s="1637"/>
    </row>
    <row r="281" spans="1:6">
      <c r="A281" s="1511"/>
      <c r="B281" s="1579"/>
      <c r="C281" s="1513"/>
      <c r="D281" s="1570"/>
      <c r="E281" s="1634"/>
      <c r="F281" s="1634"/>
    </row>
    <row r="282" spans="1:6">
      <c r="A282" s="1511"/>
      <c r="B282" s="1578"/>
      <c r="C282" s="1513"/>
      <c r="D282" s="1570"/>
      <c r="E282" s="1634"/>
      <c r="F282" s="1634"/>
    </row>
    <row r="283" spans="1:6">
      <c r="A283" s="1638"/>
      <c r="B283" s="1517"/>
      <c r="C283" s="1513"/>
      <c r="D283" s="1518"/>
      <c r="E283" s="1634"/>
      <c r="F283" s="1635"/>
    </row>
    <row r="284" spans="1:6">
      <c r="A284" s="1550"/>
      <c r="B284" s="1517"/>
      <c r="C284" s="1513"/>
      <c r="D284" s="1518"/>
      <c r="E284" s="1515"/>
      <c r="F284" s="1584"/>
    </row>
    <row r="285" spans="1:6">
      <c r="A285" s="1550"/>
      <c r="B285" s="1517"/>
      <c r="C285" s="1513"/>
      <c r="D285" s="1518"/>
      <c r="E285" s="1515"/>
      <c r="F285" s="1584"/>
    </row>
    <row r="286" spans="1:6">
      <c r="A286" s="1550"/>
      <c r="B286" s="1517"/>
      <c r="C286" s="1513"/>
      <c r="D286" s="1518"/>
      <c r="E286" s="1515"/>
      <c r="F286" s="1584"/>
    </row>
    <row r="287" spans="1:6">
      <c r="A287" s="1550"/>
      <c r="B287" s="1517"/>
      <c r="C287" s="1513"/>
      <c r="D287" s="1518"/>
      <c r="E287" s="1515"/>
      <c r="F287" s="1584"/>
    </row>
    <row r="288" spans="1:6">
      <c r="A288" s="1550"/>
      <c r="B288" s="1517"/>
      <c r="C288" s="1513"/>
      <c r="D288" s="1518"/>
      <c r="E288" s="1515"/>
      <c r="F288" s="1584"/>
    </row>
    <row r="289" spans="1:6">
      <c r="A289" s="1550"/>
      <c r="B289" s="1517"/>
      <c r="C289" s="1513"/>
      <c r="D289" s="1518"/>
      <c r="E289" s="1515"/>
      <c r="F289" s="1584"/>
    </row>
    <row r="290" spans="1:6">
      <c r="A290" s="1516"/>
      <c r="B290" s="1517"/>
      <c r="C290" s="1513"/>
      <c r="D290" s="1518"/>
      <c r="E290" s="1515"/>
      <c r="F290" s="1584"/>
    </row>
    <row r="291" spans="1:6">
      <c r="A291" s="1505"/>
      <c r="B291" s="1506"/>
      <c r="C291" s="1507"/>
      <c r="D291" s="1508"/>
      <c r="E291" s="1589" t="s">
        <v>48</v>
      </c>
      <c r="F291" s="1510">
        <f>SUM(F265:F284)</f>
        <v>0</v>
      </c>
    </row>
    <row r="292" spans="1:6">
      <c r="A292" s="1511"/>
      <c r="B292" s="1512"/>
      <c r="C292" s="1513"/>
      <c r="D292" s="1514"/>
      <c r="E292" s="1515"/>
      <c r="F292" s="1515"/>
    </row>
    <row r="293" spans="1:6">
      <c r="A293" s="1516"/>
      <c r="B293" s="1517" t="s">
        <v>64</v>
      </c>
      <c r="C293" s="1513"/>
      <c r="D293" s="1518"/>
      <c r="E293" s="1515"/>
      <c r="F293" s="1515"/>
    </row>
    <row r="294" spans="1:6">
      <c r="A294" s="1516"/>
      <c r="B294" s="1517"/>
      <c r="C294" s="1513"/>
      <c r="D294" s="1518"/>
      <c r="E294" s="1515"/>
      <c r="F294" s="1515"/>
    </row>
    <row r="295" spans="1:6">
      <c r="A295" s="1516"/>
      <c r="B295" s="1313" t="s">
        <v>1284</v>
      </c>
      <c r="C295" s="1513"/>
      <c r="D295" s="1518"/>
      <c r="E295" s="1515"/>
      <c r="F295" s="1515">
        <f>F60</f>
        <v>0</v>
      </c>
    </row>
    <row r="296" spans="1:6">
      <c r="A296" s="1516"/>
      <c r="B296" s="1313" t="s">
        <v>1285</v>
      </c>
      <c r="C296" s="1513"/>
      <c r="D296" s="1518"/>
      <c r="E296" s="1515"/>
      <c r="F296" s="1515">
        <f>F109</f>
        <v>0</v>
      </c>
    </row>
    <row r="297" spans="1:6">
      <c r="A297" s="1516"/>
      <c r="B297" s="1313" t="s">
        <v>1286</v>
      </c>
      <c r="C297" s="1513"/>
      <c r="D297" s="1518"/>
      <c r="E297" s="1515"/>
      <c r="F297" s="1639">
        <f>F165</f>
        <v>0</v>
      </c>
    </row>
    <row r="298" spans="1:6">
      <c r="A298" s="1516"/>
      <c r="B298" s="1313" t="s">
        <v>1287</v>
      </c>
      <c r="C298" s="1513"/>
      <c r="D298" s="1518"/>
      <c r="E298" s="1515"/>
      <c r="F298" s="1515">
        <f>F216</f>
        <v>0</v>
      </c>
    </row>
    <row r="299" spans="1:6">
      <c r="A299" s="1516"/>
      <c r="B299" s="1313" t="s">
        <v>1288</v>
      </c>
      <c r="C299" s="1513"/>
      <c r="D299" s="1518"/>
      <c r="E299" s="1515"/>
      <c r="F299" s="1515">
        <f>F261</f>
        <v>0</v>
      </c>
    </row>
    <row r="300" spans="1:6">
      <c r="A300" s="1516"/>
      <c r="B300" s="1313" t="s">
        <v>1289</v>
      </c>
      <c r="C300" s="1513"/>
      <c r="D300" s="1518"/>
      <c r="E300" s="1515"/>
      <c r="F300" s="1515">
        <f>F291</f>
        <v>0</v>
      </c>
    </row>
    <row r="301" spans="1:6">
      <c r="A301" s="1516"/>
      <c r="B301" s="1640"/>
      <c r="C301" s="1513"/>
      <c r="D301" s="1518"/>
      <c r="E301" s="1515"/>
      <c r="F301" s="1515"/>
    </row>
    <row r="302" spans="1:6">
      <c r="A302" s="1516"/>
      <c r="B302" s="1640"/>
      <c r="C302" s="1513"/>
      <c r="D302" s="1518"/>
      <c r="E302" s="1515"/>
      <c r="F302" s="1515"/>
    </row>
    <row r="303" spans="1:6">
      <c r="A303" s="1516"/>
      <c r="B303" s="1640"/>
      <c r="C303" s="1513"/>
      <c r="D303" s="1518"/>
      <c r="E303" s="1515"/>
      <c r="F303" s="1515"/>
    </row>
    <row r="304" spans="1:6">
      <c r="A304" s="1638"/>
      <c r="B304" s="1517"/>
      <c r="C304" s="1513"/>
      <c r="D304" s="1518"/>
      <c r="E304" s="1571"/>
      <c r="F304" s="1562"/>
    </row>
    <row r="305" spans="1:6">
      <c r="A305" s="1516"/>
      <c r="B305" s="1517"/>
      <c r="C305" s="1513"/>
      <c r="D305" s="1518"/>
      <c r="E305" s="1515"/>
      <c r="F305" s="1515"/>
    </row>
    <row r="306" spans="1:6">
      <c r="A306" s="1511"/>
      <c r="B306" s="1572"/>
      <c r="C306" s="1513"/>
      <c r="D306" s="1518"/>
      <c r="E306" s="1515"/>
      <c r="F306" s="1515"/>
    </row>
    <row r="307" spans="1:6">
      <c r="A307" s="1511"/>
      <c r="B307" s="1572"/>
      <c r="C307" s="1513"/>
      <c r="D307" s="1518"/>
      <c r="E307" s="1515"/>
      <c r="F307" s="1515"/>
    </row>
    <row r="308" spans="1:6">
      <c r="A308" s="1511"/>
      <c r="B308" s="1572"/>
      <c r="C308" s="1513"/>
      <c r="D308" s="1518"/>
      <c r="E308" s="1515"/>
      <c r="F308" s="1515"/>
    </row>
    <row r="309" spans="1:6">
      <c r="A309" s="1511"/>
      <c r="B309" s="1572"/>
      <c r="C309" s="1513"/>
      <c r="D309" s="1518"/>
      <c r="E309" s="1515"/>
      <c r="F309" s="1515"/>
    </row>
    <row r="310" spans="1:6">
      <c r="A310" s="1511"/>
      <c r="B310" s="1572"/>
      <c r="C310" s="1513"/>
      <c r="D310" s="1518"/>
      <c r="E310" s="1515"/>
      <c r="F310" s="1515"/>
    </row>
    <row r="311" spans="1:6">
      <c r="A311" s="1516"/>
      <c r="B311" s="1517"/>
      <c r="C311" s="1513"/>
      <c r="D311" s="1518"/>
      <c r="E311" s="1515"/>
      <c r="F311" s="1515"/>
    </row>
    <row r="312" spans="1:6">
      <c r="A312" s="1516"/>
      <c r="B312" s="1517"/>
      <c r="C312" s="1513"/>
      <c r="D312" s="1518"/>
      <c r="E312" s="1515"/>
      <c r="F312" s="1515"/>
    </row>
    <row r="313" spans="1:6">
      <c r="A313" s="1516"/>
      <c r="B313" s="1517"/>
      <c r="C313" s="1513"/>
      <c r="D313" s="1518"/>
      <c r="E313" s="1515"/>
      <c r="F313" s="1515"/>
    </row>
    <row r="314" spans="1:6">
      <c r="A314" s="1516"/>
      <c r="B314" s="1517"/>
      <c r="C314" s="1513"/>
      <c r="D314" s="1518"/>
      <c r="E314" s="1515"/>
      <c r="F314" s="1515"/>
    </row>
    <row r="315" spans="1:6">
      <c r="A315" s="1516"/>
      <c r="B315" s="1517"/>
      <c r="C315" s="1513"/>
      <c r="D315" s="1518"/>
      <c r="E315" s="1515"/>
      <c r="F315" s="1515"/>
    </row>
    <row r="316" spans="1:6">
      <c r="A316" s="1516"/>
      <c r="B316" s="1517"/>
      <c r="C316" s="1513"/>
      <c r="D316" s="1518"/>
      <c r="E316" s="1515"/>
      <c r="F316" s="1515"/>
    </row>
    <row r="317" spans="1:6">
      <c r="A317" s="1516"/>
      <c r="B317" s="1517"/>
      <c r="C317" s="1513"/>
      <c r="D317" s="1518"/>
      <c r="E317" s="1515"/>
      <c r="F317" s="1515"/>
    </row>
    <row r="318" spans="1:6">
      <c r="A318" s="1516"/>
      <c r="B318" s="1517"/>
      <c r="C318" s="1513"/>
      <c r="D318" s="1518"/>
      <c r="E318" s="1515"/>
      <c r="F318" s="1515"/>
    </row>
    <row r="319" spans="1:6">
      <c r="A319" s="1516"/>
      <c r="B319" s="1517"/>
      <c r="C319" s="1513"/>
      <c r="D319" s="1518"/>
      <c r="E319" s="1515"/>
      <c r="F319" s="1515"/>
    </row>
    <row r="320" spans="1:6">
      <c r="A320" s="1516"/>
      <c r="B320" s="1517"/>
      <c r="C320" s="1513"/>
      <c r="D320" s="1518"/>
      <c r="E320" s="1515"/>
      <c r="F320" s="1515"/>
    </row>
    <row r="321" spans="1:6">
      <c r="A321" s="1516"/>
      <c r="B321" s="1517"/>
      <c r="C321" s="1513"/>
      <c r="D321" s="1518"/>
      <c r="E321" s="1515"/>
      <c r="F321" s="1515"/>
    </row>
    <row r="322" spans="1:6">
      <c r="A322" s="1516"/>
      <c r="B322" s="1517"/>
      <c r="C322" s="1513"/>
      <c r="D322" s="1518"/>
      <c r="E322" s="1515"/>
      <c r="F322" s="1515"/>
    </row>
    <row r="323" spans="1:6">
      <c r="A323" s="1516"/>
      <c r="B323" s="1517"/>
      <c r="C323" s="1513"/>
      <c r="D323" s="1518"/>
      <c r="E323" s="1515"/>
      <c r="F323" s="1515"/>
    </row>
    <row r="324" spans="1:6">
      <c r="A324" s="1516"/>
      <c r="B324" s="1517"/>
      <c r="C324" s="1513"/>
      <c r="D324" s="1518"/>
      <c r="E324" s="1515"/>
      <c r="F324" s="1515"/>
    </row>
    <row r="325" spans="1:6">
      <c r="A325" s="1516"/>
      <c r="B325" s="1517"/>
      <c r="C325" s="1513"/>
      <c r="D325" s="1518"/>
      <c r="E325" s="1515"/>
      <c r="F325" s="1515"/>
    </row>
    <row r="326" spans="1:6">
      <c r="A326" s="1516"/>
      <c r="B326" s="1517"/>
      <c r="C326" s="1513"/>
      <c r="D326" s="1518"/>
      <c r="E326" s="1515"/>
      <c r="F326" s="1515"/>
    </row>
    <row r="327" spans="1:6">
      <c r="A327" s="1516"/>
      <c r="B327" s="1517"/>
      <c r="C327" s="1513"/>
      <c r="D327" s="1518"/>
      <c r="E327" s="1515"/>
      <c r="F327" s="1515"/>
    </row>
    <row r="328" spans="1:6">
      <c r="A328" s="1516"/>
      <c r="B328" s="1517"/>
      <c r="C328" s="1513"/>
      <c r="D328" s="1518"/>
      <c r="E328" s="1515"/>
      <c r="F328" s="1515"/>
    </row>
    <row r="329" spans="1:6">
      <c r="A329" s="1516"/>
      <c r="B329" s="1517"/>
      <c r="C329" s="1513"/>
      <c r="D329" s="1518"/>
      <c r="E329" s="1515"/>
      <c r="F329" s="1515"/>
    </row>
    <row r="330" spans="1:6">
      <c r="A330" s="1516"/>
      <c r="B330" s="1517"/>
      <c r="C330" s="1513"/>
      <c r="D330" s="1518"/>
      <c r="E330" s="1515"/>
      <c r="F330" s="1515"/>
    </row>
    <row r="331" spans="1:6">
      <c r="A331" s="1516"/>
      <c r="B331" s="1517"/>
      <c r="C331" s="1513"/>
      <c r="D331" s="1518"/>
      <c r="E331" s="1515"/>
      <c r="F331" s="1515"/>
    </row>
    <row r="332" spans="1:6">
      <c r="A332" s="1516"/>
      <c r="B332" s="1517"/>
      <c r="C332" s="1513"/>
      <c r="D332" s="1518"/>
      <c r="E332" s="1515"/>
      <c r="F332" s="1515"/>
    </row>
    <row r="333" spans="1:6">
      <c r="A333" s="1516"/>
      <c r="B333" s="1517"/>
      <c r="C333" s="1513"/>
      <c r="D333" s="1518"/>
      <c r="E333" s="1515"/>
      <c r="F333" s="1515"/>
    </row>
    <row r="334" spans="1:6">
      <c r="A334" s="1516"/>
      <c r="B334" s="1517"/>
      <c r="C334" s="1513"/>
      <c r="D334" s="1518"/>
      <c r="E334" s="1515"/>
      <c r="F334" s="1515"/>
    </row>
    <row r="335" spans="1:6">
      <c r="A335" s="1516"/>
      <c r="B335" s="1517"/>
      <c r="C335" s="1513"/>
      <c r="D335" s="1518"/>
      <c r="E335" s="1515"/>
      <c r="F335" s="1515"/>
    </row>
    <row r="336" spans="1:6">
      <c r="A336" s="1516"/>
      <c r="B336" s="1517"/>
      <c r="C336" s="1513"/>
      <c r="D336" s="1518"/>
      <c r="E336" s="1515"/>
      <c r="F336" s="1515"/>
    </row>
    <row r="337" spans="1:6">
      <c r="A337" s="1516"/>
      <c r="B337" s="1517"/>
      <c r="C337" s="1513"/>
      <c r="D337" s="1518"/>
      <c r="E337" s="1515"/>
      <c r="F337" s="1515"/>
    </row>
    <row r="338" spans="1:6">
      <c r="A338" s="1516"/>
      <c r="B338" s="1517"/>
      <c r="C338" s="1513"/>
      <c r="D338" s="1518"/>
      <c r="E338" s="1515"/>
      <c r="F338" s="1515"/>
    </row>
    <row r="339" spans="1:6">
      <c r="A339" s="1516"/>
      <c r="B339" s="1517"/>
      <c r="C339" s="1513"/>
      <c r="D339" s="1518"/>
      <c r="E339" s="1515"/>
      <c r="F339" s="1515"/>
    </row>
    <row r="340" spans="1:6">
      <c r="A340" s="1516"/>
      <c r="B340" s="1517"/>
      <c r="C340" s="1513"/>
      <c r="D340" s="1518"/>
      <c r="E340" s="1515"/>
      <c r="F340" s="1515"/>
    </row>
    <row r="341" spans="1:6">
      <c r="A341" s="1516"/>
      <c r="B341" s="1517"/>
      <c r="C341" s="1513"/>
      <c r="D341" s="1518"/>
      <c r="E341" s="1515"/>
      <c r="F341" s="1515"/>
    </row>
    <row r="342" spans="1:6">
      <c r="A342" s="1516"/>
      <c r="B342" s="1517"/>
      <c r="C342" s="1513"/>
      <c r="D342" s="1518"/>
      <c r="E342" s="1515"/>
      <c r="F342" s="1515"/>
    </row>
    <row r="343" spans="1:6">
      <c r="A343" s="1516"/>
      <c r="B343" s="1517"/>
      <c r="C343" s="1513"/>
      <c r="D343" s="1518"/>
      <c r="E343" s="1515"/>
      <c r="F343" s="1515"/>
    </row>
    <row r="344" spans="1:6">
      <c r="A344" s="1516"/>
      <c r="B344" s="1517"/>
      <c r="C344" s="1513"/>
      <c r="D344" s="1518"/>
      <c r="E344" s="1515"/>
      <c r="F344" s="1515"/>
    </row>
    <row r="345" spans="1:6">
      <c r="A345" s="1516"/>
      <c r="B345" s="1517"/>
      <c r="C345" s="1513"/>
      <c r="D345" s="1518"/>
      <c r="E345" s="1515"/>
      <c r="F345" s="1515"/>
    </row>
    <row r="346" spans="1:6">
      <c r="A346" s="1516"/>
      <c r="B346" s="1517"/>
      <c r="C346" s="1513"/>
      <c r="D346" s="1518"/>
      <c r="E346" s="1515"/>
      <c r="F346" s="1515"/>
    </row>
    <row r="347" spans="1:6">
      <c r="A347" s="1516"/>
      <c r="B347" s="1517"/>
      <c r="C347" s="1513"/>
      <c r="D347" s="1518"/>
      <c r="E347" s="1515"/>
      <c r="F347" s="1515"/>
    </row>
    <row r="348" spans="1:6">
      <c r="A348" s="1516"/>
      <c r="B348" s="1517"/>
      <c r="C348" s="1513"/>
      <c r="D348" s="1518"/>
      <c r="E348" s="1515"/>
      <c r="F348" s="1515"/>
    </row>
    <row r="349" spans="1:6">
      <c r="A349" s="1516"/>
      <c r="B349" s="1517"/>
      <c r="C349" s="1513"/>
      <c r="D349" s="1518"/>
      <c r="E349" s="1515"/>
      <c r="F349" s="1515"/>
    </row>
    <row r="350" spans="1:6">
      <c r="A350" s="1516"/>
      <c r="B350" s="1517"/>
      <c r="C350" s="1513"/>
      <c r="D350" s="1518"/>
      <c r="E350" s="1515"/>
      <c r="F350" s="1515"/>
    </row>
    <row r="351" spans="1:6">
      <c r="A351" s="1505"/>
      <c r="B351" s="1506"/>
      <c r="C351" s="1507"/>
      <c r="D351" s="1508"/>
      <c r="E351" s="1520" t="s">
        <v>65</v>
      </c>
      <c r="F351" s="1510">
        <f>SUM(F295:F304)</f>
        <v>0</v>
      </c>
    </row>
  </sheetData>
  <mergeCells count="2">
    <mergeCell ref="A2:F2"/>
    <mergeCell ref="A4:B4"/>
  </mergeCells>
  <pageMargins left="0.7" right="0.7" top="0.75" bottom="0.75" header="0.3" footer="0.3"/>
  <pageSetup scale="50" orientation="portrait" r:id="rId1"/>
  <rowBreaks count="2" manualBreakCount="2">
    <brk id="243" max="16383" man="1"/>
    <brk id="325" max="5" man="1"/>
  </rowBreaks>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view="pageBreakPreview" zoomScale="98" zoomScaleNormal="100" zoomScaleSheetLayoutView="98" workbookViewId="0">
      <selection activeCell="N64" sqref="N64"/>
    </sheetView>
  </sheetViews>
  <sheetFormatPr defaultRowHeight="15"/>
  <cols>
    <col min="1" max="1" width="10.140625" customWidth="1"/>
    <col min="2" max="2" width="50.5703125" customWidth="1"/>
    <col min="3" max="3" width="9.140625" customWidth="1"/>
    <col min="4" max="4" width="10.5703125" customWidth="1"/>
    <col min="5" max="5" width="13.140625" customWidth="1"/>
    <col min="6" max="6" width="17" customWidth="1"/>
    <col min="7" max="7" width="19" customWidth="1"/>
  </cols>
  <sheetData>
    <row r="1" spans="1:6" ht="15" customHeight="1">
      <c r="A1" s="388" t="s">
        <v>464</v>
      </c>
      <c r="B1" s="388"/>
      <c r="C1" s="388"/>
      <c r="D1" s="388"/>
      <c r="E1" s="388"/>
      <c r="F1" s="388"/>
    </row>
    <row r="2" spans="1:6">
      <c r="A2" s="1682" t="s">
        <v>974</v>
      </c>
      <c r="B2" s="1683"/>
      <c r="C2" s="1683"/>
      <c r="D2" s="1683"/>
      <c r="E2" s="1683"/>
      <c r="F2" s="1684"/>
    </row>
    <row r="3" spans="1:6">
      <c r="A3" s="388"/>
      <c r="B3" s="389"/>
      <c r="C3" s="390"/>
      <c r="D3" s="390"/>
      <c r="E3" s="78"/>
      <c r="F3" s="78"/>
    </row>
    <row r="4" spans="1:6">
      <c r="A4" s="1690" t="s">
        <v>1187</v>
      </c>
      <c r="B4" s="1690"/>
      <c r="C4" s="79"/>
      <c r="D4" s="141"/>
      <c r="E4" s="155"/>
      <c r="F4" s="604"/>
    </row>
    <row r="5" spans="1:6">
      <c r="A5" s="1478" t="s">
        <v>1188</v>
      </c>
      <c r="B5" s="1479"/>
      <c r="C5" s="1480"/>
      <c r="D5" s="1481"/>
      <c r="E5" s="1482"/>
      <c r="F5" s="1483"/>
    </row>
    <row r="6" spans="1:6">
      <c r="A6" s="1484"/>
      <c r="B6" s="52"/>
      <c r="C6" s="1484"/>
      <c r="D6" s="1484"/>
      <c r="E6" s="83"/>
      <c r="F6" s="1485"/>
    </row>
    <row r="7" spans="1:6">
      <c r="A7" s="399" t="s">
        <v>1</v>
      </c>
      <c r="B7" s="399" t="s">
        <v>2</v>
      </c>
      <c r="C7" s="399" t="s">
        <v>3</v>
      </c>
      <c r="D7" s="400" t="s">
        <v>4</v>
      </c>
      <c r="E7" s="1486" t="s">
        <v>5</v>
      </c>
      <c r="F7" s="1487" t="s">
        <v>6</v>
      </c>
    </row>
    <row r="8" spans="1:6">
      <c r="A8" s="404"/>
      <c r="B8" s="403"/>
      <c r="C8" s="404"/>
      <c r="D8" s="405"/>
      <c r="E8" s="86" t="s">
        <v>365</v>
      </c>
      <c r="F8" s="1488" t="s">
        <v>365</v>
      </c>
    </row>
    <row r="9" spans="1:6">
      <c r="A9" s="1489"/>
      <c r="B9" s="1490"/>
      <c r="C9" s="1489"/>
      <c r="D9" s="1489"/>
      <c r="E9" s="1491"/>
      <c r="F9" s="1492"/>
    </row>
    <row r="10" spans="1:6">
      <c r="A10" s="1493"/>
      <c r="B10" s="1494" t="s">
        <v>154</v>
      </c>
      <c r="C10" s="1493"/>
      <c r="D10" s="1493"/>
      <c r="E10" s="537"/>
      <c r="F10" s="1495"/>
    </row>
    <row r="11" spans="1:6">
      <c r="A11" s="1493"/>
      <c r="B11" s="1496"/>
      <c r="C11" s="1493"/>
      <c r="D11" s="1493"/>
      <c r="E11" s="537"/>
      <c r="F11" s="1495"/>
    </row>
    <row r="12" spans="1:6" ht="25.5">
      <c r="A12" s="1493"/>
      <c r="B12" s="478" t="s">
        <v>1206</v>
      </c>
      <c r="C12" s="1493"/>
      <c r="D12" s="1493"/>
      <c r="E12" s="537"/>
      <c r="F12" s="1495"/>
    </row>
    <row r="13" spans="1:6">
      <c r="A13" s="1493"/>
      <c r="B13" s="1496"/>
      <c r="C13" s="1493"/>
      <c r="D13" s="1493"/>
      <c r="E13" s="537"/>
      <c r="F13" s="1495"/>
    </row>
    <row r="14" spans="1:6">
      <c r="A14" s="632"/>
      <c r="B14" s="1496"/>
      <c r="C14" s="632"/>
      <c r="D14" s="632"/>
      <c r="E14" s="537"/>
      <c r="F14" s="1495"/>
    </row>
    <row r="15" spans="1:6">
      <c r="A15" s="632"/>
      <c r="B15" s="1497" t="s">
        <v>1189</v>
      </c>
      <c r="C15" s="632"/>
      <c r="D15" s="632"/>
      <c r="E15" s="537"/>
      <c r="F15" s="1495"/>
    </row>
    <row r="16" spans="1:6">
      <c r="A16" s="632">
        <v>1</v>
      </c>
      <c r="B16" s="1498" t="s">
        <v>1190</v>
      </c>
      <c r="C16" s="1496"/>
      <c r="D16" s="1496"/>
      <c r="E16" s="1499"/>
      <c r="F16" s="1496"/>
    </row>
    <row r="17" spans="1:6">
      <c r="A17" s="632"/>
      <c r="B17" s="1498"/>
      <c r="C17" s="1496"/>
      <c r="D17" s="1496"/>
      <c r="E17" s="1499"/>
      <c r="F17" s="1496"/>
    </row>
    <row r="18" spans="1:6">
      <c r="A18" s="632">
        <v>1.1000000000000001</v>
      </c>
      <c r="B18" s="1496" t="s">
        <v>1191</v>
      </c>
      <c r="C18" s="1496" t="s">
        <v>1192</v>
      </c>
      <c r="D18" s="1496">
        <v>4</v>
      </c>
      <c r="E18" s="1499"/>
      <c r="F18" s="1495">
        <f>D18*E18</f>
        <v>0</v>
      </c>
    </row>
    <row r="19" spans="1:6">
      <c r="A19" s="632"/>
      <c r="B19" s="1496"/>
      <c r="C19" s="1496"/>
      <c r="D19" s="1496"/>
      <c r="E19" s="1499"/>
      <c r="F19" s="1496"/>
    </row>
    <row r="20" spans="1:6" ht="51">
      <c r="A20" s="632">
        <v>1.2</v>
      </c>
      <c r="B20" s="1496" t="s">
        <v>1193</v>
      </c>
      <c r="C20" s="1496" t="s">
        <v>1192</v>
      </c>
      <c r="D20" s="1496">
        <v>4</v>
      </c>
      <c r="E20" s="1499"/>
      <c r="F20" s="1495">
        <f>D20*E20</f>
        <v>0</v>
      </c>
    </row>
    <row r="21" spans="1:6">
      <c r="A21" s="632"/>
      <c r="B21" s="1496"/>
      <c r="C21" s="1496"/>
      <c r="D21" s="1496"/>
      <c r="E21" s="1499"/>
      <c r="F21" s="1496"/>
    </row>
    <row r="22" spans="1:6" ht="51">
      <c r="A22" s="632">
        <v>1.3</v>
      </c>
      <c r="B22" s="1496" t="s">
        <v>1194</v>
      </c>
      <c r="C22" s="1496" t="s">
        <v>1192</v>
      </c>
      <c r="D22" s="1496">
        <v>4</v>
      </c>
      <c r="E22" s="1499"/>
      <c r="F22" s="1495">
        <f>D22*E22</f>
        <v>0</v>
      </c>
    </row>
    <row r="23" spans="1:6">
      <c r="A23" s="632"/>
      <c r="B23" s="1496"/>
      <c r="C23" s="1496"/>
      <c r="D23" s="1496"/>
      <c r="E23" s="1499"/>
      <c r="F23" s="1496"/>
    </row>
    <row r="24" spans="1:6" ht="25.5">
      <c r="A24" s="632">
        <v>1.4</v>
      </c>
      <c r="B24" s="1496" t="s">
        <v>1195</v>
      </c>
      <c r="C24" s="1496" t="s">
        <v>1192</v>
      </c>
      <c r="D24" s="1496">
        <v>4</v>
      </c>
      <c r="E24" s="1499"/>
      <c r="F24" s="1495">
        <f t="shared" ref="F24:F43" si="0">D24*E24</f>
        <v>0</v>
      </c>
    </row>
    <row r="25" spans="1:6">
      <c r="A25" s="632"/>
      <c r="B25" s="1496"/>
      <c r="C25" s="1496"/>
      <c r="D25" s="1496"/>
      <c r="E25" s="1499"/>
      <c r="F25" s="1495">
        <f t="shared" si="0"/>
        <v>0</v>
      </c>
    </row>
    <row r="26" spans="1:6" ht="38.25">
      <c r="A26" s="632">
        <v>1.5</v>
      </c>
      <c r="B26" s="1496" t="s">
        <v>1196</v>
      </c>
      <c r="C26" s="1496" t="s">
        <v>1192</v>
      </c>
      <c r="D26" s="1496">
        <v>4</v>
      </c>
      <c r="E26" s="1499"/>
      <c r="F26" s="1495">
        <f>D26*E26</f>
        <v>0</v>
      </c>
    </row>
    <row r="27" spans="1:6">
      <c r="A27" s="632"/>
      <c r="B27" s="1496"/>
      <c r="C27" s="1496"/>
      <c r="D27" s="1496"/>
      <c r="E27" s="1499"/>
      <c r="F27" s="1495"/>
    </row>
    <row r="28" spans="1:6">
      <c r="A28" s="632">
        <v>2</v>
      </c>
      <c r="B28" s="1497" t="s">
        <v>1197</v>
      </c>
      <c r="C28" s="1496"/>
      <c r="D28" s="1496"/>
      <c r="E28" s="1499"/>
      <c r="F28" s="1495"/>
    </row>
    <row r="29" spans="1:6">
      <c r="A29" s="632"/>
      <c r="B29" s="1497"/>
      <c r="C29" s="1496"/>
      <c r="D29" s="1496"/>
      <c r="E29" s="1499"/>
      <c r="F29" s="1495">
        <f t="shared" si="0"/>
        <v>0</v>
      </c>
    </row>
    <row r="30" spans="1:6">
      <c r="A30" s="632">
        <v>2.1</v>
      </c>
      <c r="B30" s="1496" t="s">
        <v>1198</v>
      </c>
      <c r="C30" s="1496" t="s">
        <v>1192</v>
      </c>
      <c r="D30" s="1496">
        <v>3</v>
      </c>
      <c r="E30" s="1499"/>
      <c r="F30" s="1495">
        <f t="shared" si="0"/>
        <v>0</v>
      </c>
    </row>
    <row r="31" spans="1:6">
      <c r="A31" s="632"/>
      <c r="B31" s="1496"/>
      <c r="C31" s="1496"/>
      <c r="D31" s="1496"/>
      <c r="E31" s="1499"/>
      <c r="F31" s="1495"/>
    </row>
    <row r="32" spans="1:6" ht="25.5">
      <c r="A32" s="632">
        <v>2.2000000000000002</v>
      </c>
      <c r="B32" s="1496" t="s">
        <v>1199</v>
      </c>
      <c r="C32" s="1496" t="s">
        <v>1192</v>
      </c>
      <c r="D32" s="1496">
        <v>3</v>
      </c>
      <c r="E32" s="1499"/>
      <c r="F32" s="1495">
        <f t="shared" si="0"/>
        <v>0</v>
      </c>
    </row>
    <row r="33" spans="1:6">
      <c r="A33" s="632"/>
      <c r="B33" s="1496"/>
      <c r="C33" s="1496"/>
      <c r="D33" s="1496"/>
      <c r="E33" s="1499"/>
      <c r="F33" s="1495"/>
    </row>
    <row r="34" spans="1:6" ht="25.5">
      <c r="A34" s="632">
        <v>2.2999999999999998</v>
      </c>
      <c r="B34" s="1496" t="s">
        <v>1200</v>
      </c>
      <c r="C34" s="1496" t="s">
        <v>1192</v>
      </c>
      <c r="D34" s="1496">
        <v>3</v>
      </c>
      <c r="E34" s="1499"/>
      <c r="F34" s="1495">
        <f t="shared" si="0"/>
        <v>0</v>
      </c>
    </row>
    <row r="35" spans="1:6">
      <c r="A35" s="632"/>
      <c r="B35" s="1496"/>
      <c r="C35" s="1496"/>
      <c r="D35" s="1496"/>
      <c r="E35" s="1499"/>
      <c r="F35" s="1495">
        <f t="shared" si="0"/>
        <v>0</v>
      </c>
    </row>
    <row r="36" spans="1:6" ht="25.5">
      <c r="A36" s="632">
        <v>2.4</v>
      </c>
      <c r="B36" s="1496" t="s">
        <v>1201</v>
      </c>
      <c r="C36" s="1496" t="s">
        <v>1192</v>
      </c>
      <c r="D36" s="1496">
        <v>3</v>
      </c>
      <c r="E36" s="1499"/>
      <c r="F36" s="1495">
        <f>D36*E36</f>
        <v>0</v>
      </c>
    </row>
    <row r="37" spans="1:6">
      <c r="A37" s="632"/>
      <c r="B37" s="1496"/>
      <c r="C37" s="1496"/>
      <c r="D37" s="1496"/>
      <c r="E37" s="1499"/>
      <c r="F37" s="1495"/>
    </row>
    <row r="38" spans="1:6">
      <c r="A38" s="632">
        <v>2.5</v>
      </c>
      <c r="B38" s="1496" t="s">
        <v>1202</v>
      </c>
      <c r="C38" s="1496" t="s">
        <v>1192</v>
      </c>
      <c r="D38" s="1496">
        <v>3</v>
      </c>
      <c r="E38" s="1499"/>
      <c r="F38" s="1495">
        <f t="shared" si="0"/>
        <v>0</v>
      </c>
    </row>
    <row r="39" spans="1:6">
      <c r="A39" s="632"/>
      <c r="B39" s="1496"/>
      <c r="C39" s="1496"/>
      <c r="D39" s="1496"/>
      <c r="E39" s="1499"/>
      <c r="F39" s="1495">
        <f t="shared" si="0"/>
        <v>0</v>
      </c>
    </row>
    <row r="40" spans="1:6">
      <c r="A40" s="632">
        <v>2.6</v>
      </c>
      <c r="B40" s="1496" t="s">
        <v>1203</v>
      </c>
      <c r="C40" s="1496" t="s">
        <v>1192</v>
      </c>
      <c r="D40" s="1496">
        <v>3</v>
      </c>
      <c r="E40" s="1499"/>
      <c r="F40" s="1495">
        <f t="shared" si="0"/>
        <v>0</v>
      </c>
    </row>
    <row r="41" spans="1:6">
      <c r="A41" s="632"/>
      <c r="B41" s="1496"/>
      <c r="C41" s="1496"/>
      <c r="D41" s="1496"/>
      <c r="E41" s="1499"/>
      <c r="F41" s="1495">
        <f t="shared" si="0"/>
        <v>0</v>
      </c>
    </row>
    <row r="42" spans="1:6">
      <c r="A42" s="632">
        <v>2.7</v>
      </c>
      <c r="B42" s="1496" t="s">
        <v>1204</v>
      </c>
      <c r="C42" s="1496" t="s">
        <v>1192</v>
      </c>
      <c r="D42" s="1496">
        <v>3</v>
      </c>
      <c r="E42" s="1499"/>
      <c r="F42" s="1495">
        <f t="shared" si="0"/>
        <v>0</v>
      </c>
    </row>
    <row r="43" spans="1:6">
      <c r="A43" s="632"/>
      <c r="B43" s="1496"/>
      <c r="C43" s="1496"/>
      <c r="D43" s="1496"/>
      <c r="E43" s="1499"/>
      <c r="F43" s="1495">
        <f t="shared" si="0"/>
        <v>0</v>
      </c>
    </row>
    <row r="44" spans="1:6">
      <c r="A44" s="632"/>
      <c r="B44" s="1496"/>
      <c r="C44" s="1496"/>
      <c r="D44" s="1496"/>
      <c r="E44" s="1499"/>
      <c r="F44" s="1496"/>
    </row>
    <row r="45" spans="1:6">
      <c r="A45" s="632"/>
      <c r="B45" s="1496"/>
      <c r="C45" s="1496"/>
      <c r="D45" s="1496"/>
      <c r="E45" s="1499"/>
      <c r="F45" s="1496"/>
    </row>
    <row r="46" spans="1:6">
      <c r="A46" s="632"/>
      <c r="B46" s="1496"/>
      <c r="C46" s="1496"/>
      <c r="D46" s="1496"/>
      <c r="E46" s="1499"/>
      <c r="F46" s="1496"/>
    </row>
    <row r="47" spans="1:6">
      <c r="A47" s="632"/>
      <c r="B47" s="1496"/>
      <c r="C47" s="1496"/>
      <c r="D47" s="1496"/>
      <c r="E47" s="1499"/>
      <c r="F47" s="1496"/>
    </row>
    <row r="48" spans="1:6">
      <c r="A48" s="632"/>
      <c r="B48" s="1496"/>
      <c r="C48" s="1496"/>
      <c r="D48" s="1496"/>
      <c r="E48" s="1499"/>
      <c r="F48" s="1496"/>
    </row>
    <row r="49" spans="1:6">
      <c r="A49" s="632"/>
      <c r="B49" s="1496"/>
      <c r="C49" s="1496"/>
      <c r="D49" s="1496"/>
      <c r="E49" s="1499"/>
      <c r="F49" s="1496"/>
    </row>
    <row r="50" spans="1:6">
      <c r="A50" s="632"/>
      <c r="B50" s="1496"/>
      <c r="C50" s="1496"/>
      <c r="D50" s="1496"/>
      <c r="E50" s="1499"/>
      <c r="F50" s="1496"/>
    </row>
    <row r="51" spans="1:6">
      <c r="A51" s="632"/>
      <c r="B51" s="1496"/>
      <c r="C51" s="1496"/>
      <c r="D51" s="1496"/>
      <c r="E51" s="1499"/>
      <c r="F51" s="1496"/>
    </row>
    <row r="52" spans="1:6">
      <c r="A52" s="277"/>
      <c r="B52" s="1497"/>
      <c r="C52" s="277"/>
      <c r="D52" s="582"/>
      <c r="E52" s="1500"/>
      <c r="F52" s="1501"/>
    </row>
    <row r="53" spans="1:6">
      <c r="A53" s="277"/>
      <c r="B53" s="575"/>
      <c r="C53" s="277"/>
      <c r="D53" s="1502"/>
      <c r="E53" s="1503"/>
      <c r="F53" s="1504"/>
    </row>
    <row r="54" spans="1:6">
      <c r="A54" s="277"/>
      <c r="B54" s="575"/>
      <c r="C54" s="277"/>
      <c r="D54" s="1502"/>
      <c r="E54" s="1503"/>
      <c r="F54" s="1504"/>
    </row>
    <row r="55" spans="1:6">
      <c r="A55" s="277"/>
      <c r="B55" s="575"/>
      <c r="C55" s="277"/>
      <c r="D55" s="1502"/>
      <c r="E55" s="1503"/>
      <c r="F55" s="1504"/>
    </row>
    <row r="56" spans="1:6">
      <c r="A56" s="277"/>
      <c r="B56" s="575"/>
      <c r="C56" s="277"/>
      <c r="D56" s="1502"/>
      <c r="E56" s="1503"/>
      <c r="F56" s="1504"/>
    </row>
    <row r="57" spans="1:6">
      <c r="A57" s="1505"/>
      <c r="B57" s="1506"/>
      <c r="C57" s="1507"/>
      <c r="D57" s="1508"/>
      <c r="E57" s="1509" t="s">
        <v>48</v>
      </c>
      <c r="F57" s="1510">
        <f>SUM(F14:F51)</f>
        <v>0</v>
      </c>
    </row>
    <row r="58" spans="1:6">
      <c r="A58" s="1511"/>
      <c r="B58" s="1512"/>
      <c r="C58" s="1513"/>
      <c r="D58" s="1514"/>
      <c r="E58" s="1449"/>
      <c r="F58" s="1515"/>
    </row>
    <row r="59" spans="1:6">
      <c r="A59" s="1516"/>
      <c r="B59" s="1517" t="s">
        <v>64</v>
      </c>
      <c r="C59" s="1513"/>
      <c r="D59" s="1518"/>
      <c r="E59" s="1449"/>
      <c r="F59" s="1515"/>
    </row>
    <row r="60" spans="1:6">
      <c r="A60" s="1516"/>
      <c r="B60" s="1517"/>
      <c r="C60" s="1513"/>
      <c r="D60" s="1518"/>
      <c r="E60" s="1449"/>
      <c r="F60" s="1515"/>
    </row>
    <row r="61" spans="1:6">
      <c r="A61" s="1516"/>
      <c r="B61" s="1313" t="s">
        <v>1205</v>
      </c>
      <c r="C61" s="1513"/>
      <c r="D61" s="1518"/>
      <c r="E61" s="1449"/>
      <c r="F61" s="1515">
        <f>F57</f>
        <v>0</v>
      </c>
    </row>
    <row r="62" spans="1:6">
      <c r="A62" s="1516"/>
      <c r="B62" s="1313"/>
      <c r="C62" s="1513"/>
      <c r="D62" s="1518"/>
      <c r="E62" s="1449"/>
      <c r="F62" s="1515"/>
    </row>
    <row r="63" spans="1:6">
      <c r="A63" s="1519"/>
      <c r="B63" s="1508"/>
      <c r="C63" s="1520" t="s">
        <v>65</v>
      </c>
      <c r="D63" s="1521"/>
      <c r="E63" s="1522"/>
      <c r="F63" s="1523">
        <f>F61</f>
        <v>0</v>
      </c>
    </row>
  </sheetData>
  <mergeCells count="2">
    <mergeCell ref="A2:F2"/>
    <mergeCell ref="A4:B4"/>
  </mergeCells>
  <pageMargins left="0.7" right="0.7" top="0.75" bottom="0.75" header="0.3" footer="0.3"/>
  <pageSetup scale="50" orientation="portrait" r:id="rId1"/>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3"/>
  <sheetViews>
    <sheetView view="pageBreakPreview" topLeftCell="A61" zoomScale="98" zoomScaleNormal="100" zoomScaleSheetLayoutView="98" workbookViewId="0">
      <selection activeCell="I12" sqref="I12"/>
    </sheetView>
  </sheetViews>
  <sheetFormatPr defaultRowHeight="15"/>
  <cols>
    <col min="1" max="1" width="12.7109375" customWidth="1"/>
    <col min="2" max="2" width="56.42578125" customWidth="1"/>
    <col min="3" max="3" width="7.140625" customWidth="1"/>
    <col min="4" max="4" width="10.7109375" customWidth="1"/>
    <col min="5" max="5" width="14.5703125" customWidth="1"/>
    <col min="6" max="6" width="16.7109375" customWidth="1"/>
    <col min="7" max="7" width="19" customWidth="1"/>
  </cols>
  <sheetData>
    <row r="1" spans="1:6" ht="15" customHeight="1">
      <c r="A1" s="388" t="s">
        <v>464</v>
      </c>
      <c r="B1" s="388"/>
      <c r="C1" s="388"/>
      <c r="D1" s="388"/>
      <c r="E1" s="388"/>
      <c r="F1" s="388"/>
    </row>
    <row r="2" spans="1:6">
      <c r="A2" s="1682" t="s">
        <v>974</v>
      </c>
      <c r="B2" s="1683"/>
      <c r="C2" s="1683"/>
      <c r="D2" s="1683"/>
      <c r="E2" s="1683"/>
      <c r="F2" s="1684"/>
    </row>
    <row r="3" spans="1:6">
      <c r="A3" s="388"/>
      <c r="B3" s="389"/>
      <c r="C3" s="390"/>
      <c r="D3" s="390"/>
      <c r="E3" s="78"/>
      <c r="F3" s="78"/>
    </row>
    <row r="4" spans="1:6">
      <c r="A4" s="1690" t="s">
        <v>1302</v>
      </c>
      <c r="B4" s="1690"/>
      <c r="C4" s="79"/>
      <c r="D4" s="141"/>
      <c r="E4" s="155"/>
      <c r="F4" s="604"/>
    </row>
    <row r="5" spans="1:6">
      <c r="A5" s="1085" t="s">
        <v>1329</v>
      </c>
      <c r="B5" s="1085"/>
      <c r="C5" s="1085"/>
      <c r="D5" s="1085"/>
      <c r="E5" s="155"/>
      <c r="F5" s="604"/>
    </row>
    <row r="6" spans="1:6">
      <c r="A6" s="79"/>
      <c r="B6" s="52"/>
      <c r="C6" s="79"/>
      <c r="D6" s="79"/>
      <c r="E6" s="156"/>
      <c r="F6" s="605"/>
    </row>
    <row r="7" spans="1:6">
      <c r="A7" s="606" t="s">
        <v>1</v>
      </c>
      <c r="B7" s="607" t="s">
        <v>2</v>
      </c>
      <c r="C7" s="607" t="s">
        <v>3</v>
      </c>
      <c r="D7" s="608" t="s">
        <v>4</v>
      </c>
      <c r="E7" s="609" t="s">
        <v>5</v>
      </c>
      <c r="F7" s="610" t="s">
        <v>6</v>
      </c>
    </row>
    <row r="8" spans="1:6">
      <c r="A8" s="611"/>
      <c r="B8" s="403"/>
      <c r="C8" s="404"/>
      <c r="D8" s="405"/>
      <c r="E8" s="86" t="s">
        <v>365</v>
      </c>
      <c r="F8" s="87" t="s">
        <v>365</v>
      </c>
    </row>
    <row r="9" spans="1:6">
      <c r="A9" s="612"/>
      <c r="B9" s="613"/>
      <c r="C9" s="612"/>
      <c r="D9" s="612"/>
      <c r="E9" s="614"/>
      <c r="F9" s="615"/>
    </row>
    <row r="10" spans="1:6">
      <c r="A10" s="616"/>
      <c r="B10" s="572" t="s">
        <v>154</v>
      </c>
      <c r="C10" s="571"/>
      <c r="D10" s="590"/>
      <c r="E10" s="617"/>
      <c r="F10" s="618"/>
    </row>
    <row r="11" spans="1:6">
      <c r="A11" s="763"/>
      <c r="B11" s="198"/>
      <c r="C11" s="765"/>
      <c r="D11" s="735"/>
      <c r="E11" s="766"/>
      <c r="F11" s="767"/>
    </row>
    <row r="12" spans="1:6" ht="51">
      <c r="A12" s="768"/>
      <c r="B12" s="306" t="s">
        <v>1303</v>
      </c>
      <c r="C12" s="765"/>
      <c r="D12" s="735"/>
      <c r="E12" s="766"/>
      <c r="F12" s="767"/>
    </row>
    <row r="13" spans="1:6">
      <c r="A13" s="769"/>
      <c r="B13" s="770"/>
      <c r="C13" s="769"/>
      <c r="D13" s="771"/>
      <c r="E13" s="772"/>
      <c r="F13" s="773"/>
    </row>
    <row r="14" spans="1:6">
      <c r="A14" s="774"/>
      <c r="B14" s="319" t="s">
        <v>155</v>
      </c>
      <c r="C14" s="318"/>
      <c r="D14" s="736"/>
      <c r="E14" s="775"/>
      <c r="F14" s="767"/>
    </row>
    <row r="15" spans="1:6">
      <c r="A15" s="774"/>
      <c r="B15" s="776"/>
      <c r="C15" s="318"/>
      <c r="D15" s="736"/>
      <c r="E15" s="775"/>
      <c r="F15" s="767"/>
    </row>
    <row r="16" spans="1:6">
      <c r="A16" s="774"/>
      <c r="B16" s="319" t="s">
        <v>156</v>
      </c>
      <c r="C16" s="318"/>
      <c r="D16" s="736"/>
      <c r="E16" s="775"/>
      <c r="F16" s="767"/>
    </row>
    <row r="17" spans="1:6">
      <c r="A17" s="774"/>
      <c r="B17" s="776"/>
      <c r="C17" s="318"/>
      <c r="D17" s="736"/>
      <c r="E17" s="777"/>
      <c r="F17" s="767"/>
    </row>
    <row r="18" spans="1:6">
      <c r="A18" s="774" t="s">
        <v>157</v>
      </c>
      <c r="B18" s="776" t="s">
        <v>264</v>
      </c>
      <c r="C18" s="318" t="s">
        <v>158</v>
      </c>
      <c r="D18" s="778">
        <v>2.1999999999999999E-2</v>
      </c>
      <c r="E18" s="772"/>
      <c r="F18" s="773">
        <f>D18*E18</f>
        <v>0</v>
      </c>
    </row>
    <row r="19" spans="1:6">
      <c r="A19" s="774"/>
      <c r="B19" s="776"/>
      <c r="C19" s="318"/>
      <c r="D19" s="316"/>
      <c r="E19" s="779"/>
      <c r="F19" s="773"/>
    </row>
    <row r="20" spans="1:6">
      <c r="A20" s="774"/>
      <c r="B20" s="319" t="s">
        <v>186</v>
      </c>
      <c r="C20" s="318"/>
      <c r="D20" s="323"/>
      <c r="E20" s="772"/>
      <c r="F20" s="773"/>
    </row>
    <row r="21" spans="1:6">
      <c r="A21" s="774"/>
      <c r="B21" s="776"/>
      <c r="C21" s="318"/>
      <c r="D21" s="736"/>
      <c r="E21" s="777"/>
      <c r="F21" s="773"/>
    </row>
    <row r="22" spans="1:6" ht="25.5">
      <c r="A22" s="774"/>
      <c r="B22" s="324" t="s">
        <v>187</v>
      </c>
      <c r="C22" s="318"/>
      <c r="D22" s="323"/>
      <c r="E22" s="772"/>
      <c r="F22" s="773"/>
    </row>
    <row r="23" spans="1:6">
      <c r="A23" s="774"/>
      <c r="B23" s="324"/>
      <c r="C23" s="318"/>
      <c r="D23" s="323"/>
      <c r="E23" s="772"/>
      <c r="F23" s="773"/>
    </row>
    <row r="24" spans="1:6">
      <c r="A24" s="774" t="s">
        <v>188</v>
      </c>
      <c r="B24" s="322" t="s">
        <v>189</v>
      </c>
      <c r="C24" s="318" t="s">
        <v>31</v>
      </c>
      <c r="D24" s="323">
        <v>1</v>
      </c>
      <c r="E24" s="772"/>
      <c r="F24" s="773">
        <f>D24*E24</f>
        <v>0</v>
      </c>
    </row>
    <row r="25" spans="1:6">
      <c r="A25" s="774"/>
      <c r="B25" s="776"/>
      <c r="C25" s="318"/>
      <c r="D25" s="323"/>
      <c r="E25" s="772"/>
      <c r="F25" s="773"/>
    </row>
    <row r="26" spans="1:6">
      <c r="A26" s="774"/>
      <c r="B26" s="319" t="s">
        <v>190</v>
      </c>
      <c r="C26" s="318"/>
      <c r="D26" s="323"/>
      <c r="E26" s="779"/>
      <c r="F26" s="773"/>
    </row>
    <row r="27" spans="1:6">
      <c r="A27" s="774"/>
      <c r="B27" s="319"/>
      <c r="C27" s="318"/>
      <c r="D27" s="323"/>
      <c r="E27" s="772"/>
      <c r="F27" s="773"/>
    </row>
    <row r="28" spans="1:6" ht="25.5">
      <c r="A28" s="774"/>
      <c r="B28" s="324" t="s">
        <v>191</v>
      </c>
      <c r="C28" s="318"/>
      <c r="D28" s="320"/>
      <c r="E28" s="772"/>
      <c r="F28" s="773"/>
    </row>
    <row r="29" spans="1:6">
      <c r="A29" s="774"/>
      <c r="B29" s="324"/>
      <c r="C29" s="318"/>
      <c r="D29" s="320"/>
      <c r="E29" s="772"/>
      <c r="F29" s="773"/>
    </row>
    <row r="30" spans="1:6">
      <c r="A30" s="774" t="s">
        <v>192</v>
      </c>
      <c r="B30" s="322" t="s">
        <v>193</v>
      </c>
      <c r="C30" s="318" t="s">
        <v>31</v>
      </c>
      <c r="D30" s="323">
        <v>1</v>
      </c>
      <c r="E30" s="772"/>
      <c r="F30" s="773">
        <f>D30*E30</f>
        <v>0</v>
      </c>
    </row>
    <row r="31" spans="1:6">
      <c r="A31" s="768"/>
      <c r="B31" s="738"/>
      <c r="C31" s="765"/>
      <c r="D31" s="737"/>
      <c r="E31" s="772"/>
      <c r="F31" s="773"/>
    </row>
    <row r="32" spans="1:6">
      <c r="A32" s="780"/>
      <c r="B32" s="319" t="s">
        <v>159</v>
      </c>
      <c r="C32" s="318"/>
      <c r="D32" s="320"/>
      <c r="E32" s="779"/>
      <c r="F32" s="773"/>
    </row>
    <row r="33" spans="1:6">
      <c r="A33" s="780"/>
      <c r="B33" s="776"/>
      <c r="C33" s="318"/>
      <c r="D33" s="320"/>
      <c r="E33" s="772"/>
      <c r="F33" s="773"/>
    </row>
    <row r="34" spans="1:6">
      <c r="A34" s="680"/>
      <c r="B34" s="190" t="s">
        <v>197</v>
      </c>
      <c r="C34" s="318"/>
      <c r="D34" s="781"/>
      <c r="E34" s="772"/>
      <c r="F34" s="773"/>
    </row>
    <row r="35" spans="1:6">
      <c r="A35" s="680"/>
      <c r="B35" s="190"/>
      <c r="C35" s="318"/>
      <c r="D35" s="781"/>
      <c r="E35" s="772"/>
      <c r="F35" s="773"/>
    </row>
    <row r="36" spans="1:6">
      <c r="A36" s="782"/>
      <c r="B36" s="764" t="s">
        <v>245</v>
      </c>
      <c r="C36" s="234"/>
      <c r="D36" s="320"/>
      <c r="E36" s="772"/>
      <c r="F36" s="773"/>
    </row>
    <row r="37" spans="1:6">
      <c r="A37" s="680"/>
      <c r="B37" s="190"/>
      <c r="C37" s="318"/>
      <c r="D37" s="781"/>
      <c r="E37" s="772"/>
      <c r="F37" s="773"/>
    </row>
    <row r="38" spans="1:6">
      <c r="A38" s="783" t="s">
        <v>247</v>
      </c>
      <c r="B38" s="376" t="s">
        <v>265</v>
      </c>
      <c r="C38" s="234" t="s">
        <v>81</v>
      </c>
      <c r="D38" s="784">
        <v>33</v>
      </c>
      <c r="E38" s="785"/>
      <c r="F38" s="773">
        <f>D38*E38</f>
        <v>0</v>
      </c>
    </row>
    <row r="39" spans="1:6">
      <c r="A39" s="680"/>
      <c r="B39" s="190"/>
      <c r="C39" s="318"/>
      <c r="D39" s="784"/>
      <c r="E39" s="779"/>
      <c r="F39" s="773"/>
    </row>
    <row r="40" spans="1:6">
      <c r="A40" s="680"/>
      <c r="B40" s="786" t="s">
        <v>198</v>
      </c>
      <c r="C40" s="318"/>
      <c r="D40" s="784"/>
      <c r="E40" s="785"/>
      <c r="F40" s="773"/>
    </row>
    <row r="41" spans="1:6">
      <c r="A41" s="680"/>
      <c r="B41" s="190"/>
      <c r="C41" s="318"/>
      <c r="D41" s="781"/>
      <c r="E41" s="772"/>
      <c r="F41" s="773"/>
    </row>
    <row r="42" spans="1:6" ht="25.5">
      <c r="A42" s="680"/>
      <c r="B42" s="184" t="s">
        <v>266</v>
      </c>
      <c r="C42" s="318"/>
      <c r="D42" s="781"/>
      <c r="E42" s="772"/>
      <c r="F42" s="773"/>
    </row>
    <row r="43" spans="1:6">
      <c r="A43" s="680"/>
      <c r="B43" s="787"/>
      <c r="C43" s="680"/>
      <c r="D43" s="788"/>
      <c r="E43" s="772"/>
      <c r="F43" s="773"/>
    </row>
    <row r="44" spans="1:6">
      <c r="A44" s="774" t="s">
        <v>248</v>
      </c>
      <c r="B44" s="776" t="s">
        <v>267</v>
      </c>
      <c r="C44" s="318" t="s">
        <v>81</v>
      </c>
      <c r="D44" s="736">
        <v>2</v>
      </c>
      <c r="E44" s="772"/>
      <c r="F44" s="773">
        <f>D44*E44</f>
        <v>0</v>
      </c>
    </row>
    <row r="45" spans="1:6">
      <c r="A45" s="774" t="s">
        <v>268</v>
      </c>
      <c r="B45" s="322" t="s">
        <v>199</v>
      </c>
      <c r="C45" s="318" t="s">
        <v>81</v>
      </c>
      <c r="D45" s="736">
        <v>27</v>
      </c>
      <c r="E45" s="772"/>
      <c r="F45" s="773">
        <f>D45*E45</f>
        <v>0</v>
      </c>
    </row>
    <row r="46" spans="1:6">
      <c r="A46" s="774" t="s">
        <v>269</v>
      </c>
      <c r="B46" s="322" t="s">
        <v>270</v>
      </c>
      <c r="C46" s="318" t="s">
        <v>81</v>
      </c>
      <c r="D46" s="789">
        <v>35</v>
      </c>
      <c r="E46" s="785"/>
      <c r="F46" s="773">
        <f>D46*E46</f>
        <v>0</v>
      </c>
    </row>
    <row r="47" spans="1:6">
      <c r="A47" s="680"/>
      <c r="B47" s="186"/>
      <c r="C47" s="318"/>
      <c r="D47" s="789"/>
      <c r="E47" s="779"/>
      <c r="F47" s="773"/>
    </row>
    <row r="48" spans="1:6">
      <c r="A48" s="680"/>
      <c r="B48" s="786" t="s">
        <v>200</v>
      </c>
      <c r="C48" s="318"/>
      <c r="D48" s="789"/>
      <c r="E48" s="779"/>
      <c r="F48" s="773"/>
    </row>
    <row r="49" spans="1:6">
      <c r="A49" s="680"/>
      <c r="B49" s="187"/>
      <c r="C49" s="318"/>
      <c r="D49" s="789"/>
      <c r="E49" s="785"/>
      <c r="F49" s="773"/>
    </row>
    <row r="50" spans="1:6" ht="25.5">
      <c r="A50" s="680"/>
      <c r="B50" s="187" t="s">
        <v>271</v>
      </c>
      <c r="C50" s="318"/>
      <c r="D50" s="789"/>
      <c r="E50" s="785"/>
      <c r="F50" s="773"/>
    </row>
    <row r="51" spans="1:6">
      <c r="A51" s="680"/>
      <c r="B51" s="187"/>
      <c r="C51" s="318"/>
      <c r="D51" s="789"/>
      <c r="E51" s="785"/>
      <c r="F51" s="773"/>
    </row>
    <row r="52" spans="1:6">
      <c r="A52" s="680" t="s">
        <v>272</v>
      </c>
      <c r="B52" s="186" t="s">
        <v>273</v>
      </c>
      <c r="C52" s="318" t="s">
        <v>81</v>
      </c>
      <c r="D52" s="789">
        <v>1</v>
      </c>
      <c r="E52" s="790"/>
      <c r="F52" s="773">
        <f>D52*E52</f>
        <v>0</v>
      </c>
    </row>
    <row r="53" spans="1:6">
      <c r="A53" s="680" t="s">
        <v>274</v>
      </c>
      <c r="B53" s="322" t="s">
        <v>270</v>
      </c>
      <c r="C53" s="318" t="s">
        <v>81</v>
      </c>
      <c r="D53" s="789">
        <v>1</v>
      </c>
      <c r="E53" s="790"/>
      <c r="F53" s="773">
        <f>D53*E53</f>
        <v>0</v>
      </c>
    </row>
    <row r="54" spans="1:6">
      <c r="A54" s="680"/>
      <c r="B54" s="188"/>
      <c r="C54" s="318"/>
      <c r="D54" s="784"/>
      <c r="E54" s="790"/>
      <c r="F54" s="773"/>
    </row>
    <row r="55" spans="1:6">
      <c r="A55" s="680"/>
      <c r="B55" s="189" t="s">
        <v>201</v>
      </c>
      <c r="C55" s="318"/>
      <c r="D55" s="784"/>
      <c r="E55" s="779"/>
      <c r="F55" s="773"/>
    </row>
    <row r="56" spans="1:6">
      <c r="A56" s="680"/>
      <c r="B56" s="186"/>
      <c r="C56" s="318"/>
      <c r="D56" s="784"/>
      <c r="E56" s="779"/>
      <c r="F56" s="773"/>
    </row>
    <row r="57" spans="1:6">
      <c r="A57" s="680"/>
      <c r="B57" s="791" t="s">
        <v>275</v>
      </c>
      <c r="C57" s="318"/>
      <c r="D57" s="781"/>
      <c r="E57" s="792"/>
      <c r="F57" s="773"/>
    </row>
    <row r="58" spans="1:6">
      <c r="A58" s="680"/>
      <c r="B58" s="186"/>
      <c r="C58" s="318"/>
      <c r="D58" s="781"/>
      <c r="E58" s="792"/>
      <c r="F58" s="773"/>
    </row>
    <row r="59" spans="1:6" ht="25.5">
      <c r="A59" s="680"/>
      <c r="B59" s="184" t="s">
        <v>276</v>
      </c>
      <c r="C59" s="318"/>
      <c r="D59" s="781"/>
      <c r="E59" s="793"/>
      <c r="F59" s="773"/>
    </row>
    <row r="60" spans="1:6">
      <c r="A60" s="680"/>
      <c r="B60" s="186"/>
      <c r="C60" s="318"/>
      <c r="D60" s="781"/>
      <c r="E60" s="793"/>
      <c r="F60" s="773"/>
    </row>
    <row r="61" spans="1:6" ht="25.5">
      <c r="A61" s="794" t="s">
        <v>277</v>
      </c>
      <c r="B61" s="186" t="s">
        <v>278</v>
      </c>
      <c r="C61" s="318" t="s">
        <v>89</v>
      </c>
      <c r="D61" s="781">
        <v>86</v>
      </c>
      <c r="E61" s="793"/>
      <c r="F61" s="773">
        <f>D61*E61</f>
        <v>0</v>
      </c>
    </row>
    <row r="62" spans="1:6">
      <c r="A62" s="794"/>
      <c r="B62" s="186"/>
      <c r="C62" s="318"/>
      <c r="D62" s="781"/>
      <c r="E62" s="793"/>
      <c r="F62" s="773"/>
    </row>
    <row r="63" spans="1:6" ht="25.5">
      <c r="A63" s="794" t="s">
        <v>279</v>
      </c>
      <c r="B63" s="186" t="s">
        <v>205</v>
      </c>
      <c r="C63" s="318" t="s">
        <v>89</v>
      </c>
      <c r="D63" s="781">
        <v>6.5</v>
      </c>
      <c r="E63" s="793"/>
      <c r="F63" s="773">
        <f>D63*E63</f>
        <v>0</v>
      </c>
    </row>
    <row r="64" spans="1:6">
      <c r="A64" s="794"/>
      <c r="B64" s="186"/>
      <c r="C64" s="318"/>
      <c r="D64" s="781"/>
      <c r="E64" s="792"/>
      <c r="F64" s="795"/>
    </row>
    <row r="65" spans="1:6">
      <c r="A65" s="796"/>
      <c r="B65" s="797"/>
      <c r="C65" s="798"/>
      <c r="D65" s="799"/>
      <c r="E65" s="800"/>
      <c r="F65" s="801">
        <f>SUM(F13:F64)</f>
        <v>0</v>
      </c>
    </row>
    <row r="66" spans="1:6">
      <c r="A66" s="794"/>
      <c r="B66" s="186"/>
      <c r="C66" s="318"/>
      <c r="D66" s="781"/>
      <c r="E66" s="792"/>
      <c r="F66" s="273"/>
    </row>
    <row r="67" spans="1:6">
      <c r="A67" s="680"/>
      <c r="B67" s="791" t="s">
        <v>202</v>
      </c>
      <c r="C67" s="318"/>
      <c r="D67" s="781"/>
      <c r="E67" s="793"/>
      <c r="F67" s="773"/>
    </row>
    <row r="68" spans="1:6">
      <c r="A68" s="680"/>
      <c r="B68" s="791"/>
      <c r="C68" s="318"/>
      <c r="D68" s="781"/>
      <c r="E68" s="793"/>
      <c r="F68" s="773"/>
    </row>
    <row r="69" spans="1:6" ht="25.5">
      <c r="A69" s="680"/>
      <c r="B69" s="187" t="s">
        <v>280</v>
      </c>
      <c r="C69" s="318"/>
      <c r="D69" s="781"/>
      <c r="E69" s="772"/>
      <c r="F69" s="773"/>
    </row>
    <row r="70" spans="1:6">
      <c r="A70" s="680"/>
      <c r="B70" s="186"/>
      <c r="C70" s="318"/>
      <c r="D70" s="781"/>
      <c r="E70" s="772"/>
      <c r="F70" s="773"/>
    </row>
    <row r="71" spans="1:6" ht="25.5">
      <c r="A71" s="794" t="s">
        <v>203</v>
      </c>
      <c r="B71" s="186" t="s">
        <v>278</v>
      </c>
      <c r="C71" s="318" t="s">
        <v>89</v>
      </c>
      <c r="D71" s="781">
        <v>149</v>
      </c>
      <c r="E71" s="802"/>
      <c r="F71" s="773">
        <f>D71*E71</f>
        <v>0</v>
      </c>
    </row>
    <row r="72" spans="1:6">
      <c r="A72" s="794"/>
      <c r="B72" s="186"/>
      <c r="C72" s="318"/>
      <c r="D72" s="781"/>
      <c r="E72" s="802"/>
      <c r="F72" s="773"/>
    </row>
    <row r="73" spans="1:6" ht="25.5">
      <c r="A73" s="794" t="s">
        <v>204</v>
      </c>
      <c r="B73" s="186" t="s">
        <v>205</v>
      </c>
      <c r="C73" s="318" t="s">
        <v>89</v>
      </c>
      <c r="D73" s="784">
        <v>6</v>
      </c>
      <c r="E73" s="803"/>
      <c r="F73" s="773">
        <f>D73*E73</f>
        <v>0</v>
      </c>
    </row>
    <row r="74" spans="1:6">
      <c r="A74" s="794"/>
      <c r="B74" s="186"/>
      <c r="C74" s="318"/>
      <c r="D74" s="784"/>
      <c r="E74" s="779"/>
      <c r="F74" s="773"/>
    </row>
    <row r="75" spans="1:6">
      <c r="A75" s="680"/>
      <c r="B75" s="791" t="s">
        <v>206</v>
      </c>
      <c r="C75" s="377"/>
      <c r="D75" s="804"/>
      <c r="E75" s="802"/>
      <c r="F75" s="773"/>
    </row>
    <row r="76" spans="1:6">
      <c r="A76" s="680"/>
      <c r="B76" s="791"/>
      <c r="C76" s="318"/>
      <c r="D76" s="781"/>
      <c r="E76" s="802"/>
      <c r="F76" s="773"/>
    </row>
    <row r="77" spans="1:6" ht="25.5">
      <c r="A77" s="680"/>
      <c r="B77" s="195" t="s">
        <v>281</v>
      </c>
      <c r="C77" s="318"/>
      <c r="D77" s="781"/>
      <c r="E77" s="802"/>
      <c r="F77" s="773"/>
    </row>
    <row r="78" spans="1:6">
      <c r="A78" s="680"/>
      <c r="B78" s="186"/>
      <c r="C78" s="318"/>
      <c r="D78" s="781"/>
      <c r="E78" s="802"/>
      <c r="F78" s="773"/>
    </row>
    <row r="79" spans="1:6">
      <c r="A79" s="680" t="s">
        <v>249</v>
      </c>
      <c r="B79" s="805" t="s">
        <v>282</v>
      </c>
      <c r="C79" s="318" t="s">
        <v>81</v>
      </c>
      <c r="D79" s="781">
        <v>46.5</v>
      </c>
      <c r="E79" s="802"/>
      <c r="F79" s="773">
        <f>D79*E79</f>
        <v>0</v>
      </c>
    </row>
    <row r="80" spans="1:6">
      <c r="A80" s="794"/>
      <c r="B80" s="806"/>
      <c r="C80" s="680"/>
      <c r="D80" s="807"/>
      <c r="E80" s="808"/>
      <c r="F80" s="773"/>
    </row>
    <row r="81" spans="1:6">
      <c r="A81" s="680" t="s">
        <v>208</v>
      </c>
      <c r="B81" s="186" t="s">
        <v>200</v>
      </c>
      <c r="C81" s="318" t="s">
        <v>81</v>
      </c>
      <c r="D81" s="781">
        <v>2</v>
      </c>
      <c r="E81" s="802"/>
      <c r="F81" s="773">
        <f>D81*E81</f>
        <v>0</v>
      </c>
    </row>
    <row r="82" spans="1:6">
      <c r="A82" s="680"/>
      <c r="B82" s="806"/>
      <c r="C82" s="680"/>
      <c r="D82" s="194"/>
      <c r="E82" s="808"/>
      <c r="F82" s="773"/>
    </row>
    <row r="83" spans="1:6">
      <c r="A83" s="774"/>
      <c r="B83" s="319" t="s">
        <v>283</v>
      </c>
      <c r="C83" s="318"/>
      <c r="D83" s="809"/>
      <c r="E83" s="779"/>
      <c r="F83" s="773"/>
    </row>
    <row r="84" spans="1:6">
      <c r="A84" s="774"/>
      <c r="B84" s="810"/>
      <c r="C84" s="318"/>
      <c r="D84" s="809"/>
      <c r="E84" s="802"/>
      <c r="F84" s="773"/>
    </row>
    <row r="85" spans="1:6">
      <c r="A85" s="774"/>
      <c r="B85" s="319" t="s">
        <v>209</v>
      </c>
      <c r="C85" s="318"/>
      <c r="D85" s="809"/>
      <c r="E85" s="802"/>
      <c r="F85" s="773"/>
    </row>
    <row r="86" spans="1:6">
      <c r="A86" s="774"/>
      <c r="B86" s="738"/>
      <c r="C86" s="318"/>
      <c r="D86" s="809"/>
      <c r="E86" s="802"/>
      <c r="F86" s="773"/>
    </row>
    <row r="87" spans="1:6" ht="25.5">
      <c r="A87" s="774"/>
      <c r="B87" s="811" t="s">
        <v>284</v>
      </c>
      <c r="C87" s="318"/>
      <c r="D87" s="809"/>
      <c r="E87" s="802"/>
      <c r="F87" s="773"/>
    </row>
    <row r="88" spans="1:6">
      <c r="A88" s="774"/>
      <c r="B88" s="322"/>
      <c r="C88" s="318"/>
      <c r="D88" s="809"/>
      <c r="E88" s="802"/>
      <c r="F88" s="773"/>
    </row>
    <row r="89" spans="1:6" ht="25.5">
      <c r="A89" s="774" t="s">
        <v>211</v>
      </c>
      <c r="B89" s="322" t="s">
        <v>212</v>
      </c>
      <c r="C89" s="318" t="s">
        <v>81</v>
      </c>
      <c r="D89" s="736">
        <v>17.5</v>
      </c>
      <c r="E89" s="808"/>
      <c r="F89" s="773">
        <f>D89*E89</f>
        <v>0</v>
      </c>
    </row>
    <row r="90" spans="1:6">
      <c r="A90" s="812"/>
      <c r="B90" s="810"/>
      <c r="C90" s="318"/>
      <c r="D90" s="736"/>
      <c r="E90" s="802"/>
      <c r="F90" s="773"/>
    </row>
    <row r="91" spans="1:6" ht="25.5">
      <c r="A91" s="774" t="s">
        <v>213</v>
      </c>
      <c r="B91" s="322" t="s">
        <v>285</v>
      </c>
      <c r="C91" s="318" t="s">
        <v>81</v>
      </c>
      <c r="D91" s="736">
        <v>24</v>
      </c>
      <c r="E91" s="802"/>
      <c r="F91" s="773">
        <f>D91*E91</f>
        <v>0</v>
      </c>
    </row>
    <row r="92" spans="1:6">
      <c r="A92" s="680"/>
      <c r="B92" s="806"/>
      <c r="C92" s="680"/>
      <c r="D92" s="813"/>
      <c r="E92" s="779"/>
      <c r="F92" s="773"/>
    </row>
    <row r="93" spans="1:6">
      <c r="A93" s="780"/>
      <c r="B93" s="319" t="s">
        <v>246</v>
      </c>
      <c r="C93" s="318"/>
      <c r="D93" s="736"/>
      <c r="E93" s="802"/>
      <c r="F93" s="773"/>
    </row>
    <row r="94" spans="1:6">
      <c r="A94" s="774"/>
      <c r="B94" s="322"/>
      <c r="C94" s="318"/>
      <c r="D94" s="736"/>
      <c r="E94" s="802"/>
      <c r="F94" s="773"/>
    </row>
    <row r="95" spans="1:6" ht="25.5">
      <c r="A95" s="774" t="s">
        <v>286</v>
      </c>
      <c r="B95" s="814" t="s">
        <v>287</v>
      </c>
      <c r="C95" s="318" t="s">
        <v>89</v>
      </c>
      <c r="D95" s="736">
        <v>105</v>
      </c>
      <c r="E95" s="802"/>
      <c r="F95" s="773">
        <f>D95*E95</f>
        <v>0</v>
      </c>
    </row>
    <row r="96" spans="1:6">
      <c r="A96" s="774"/>
      <c r="B96" s="322"/>
      <c r="C96" s="318"/>
      <c r="D96" s="736"/>
      <c r="E96" s="802"/>
      <c r="F96" s="773"/>
    </row>
    <row r="97" spans="1:6">
      <c r="A97" s="680"/>
      <c r="B97" s="189" t="s">
        <v>214</v>
      </c>
      <c r="C97" s="318"/>
      <c r="D97" s="815"/>
      <c r="E97" s="802"/>
      <c r="F97" s="773"/>
    </row>
    <row r="98" spans="1:6">
      <c r="A98" s="680"/>
      <c r="B98" s="186"/>
      <c r="C98" s="318"/>
      <c r="D98" s="815"/>
      <c r="E98" s="802"/>
      <c r="F98" s="773"/>
    </row>
    <row r="99" spans="1:6">
      <c r="A99" s="680"/>
      <c r="B99" s="189" t="s">
        <v>215</v>
      </c>
      <c r="C99" s="318"/>
      <c r="D99" s="815"/>
      <c r="E99" s="802"/>
      <c r="F99" s="773"/>
    </row>
    <row r="100" spans="1:6">
      <c r="A100" s="680"/>
      <c r="B100" s="186"/>
      <c r="C100" s="318"/>
      <c r="D100" s="789"/>
      <c r="E100" s="779"/>
      <c r="F100" s="773"/>
    </row>
    <row r="101" spans="1:6">
      <c r="A101" s="680"/>
      <c r="B101" s="791" t="s">
        <v>161</v>
      </c>
      <c r="C101" s="318"/>
      <c r="D101" s="789"/>
      <c r="E101" s="803"/>
      <c r="F101" s="773"/>
    </row>
    <row r="102" spans="1:6">
      <c r="A102" s="680"/>
      <c r="B102" s="791"/>
      <c r="C102" s="318"/>
      <c r="D102" s="815"/>
      <c r="E102" s="802"/>
      <c r="F102" s="773"/>
    </row>
    <row r="103" spans="1:6">
      <c r="A103" s="680"/>
      <c r="B103" s="786" t="s">
        <v>216</v>
      </c>
      <c r="C103" s="318"/>
      <c r="D103" s="815"/>
      <c r="E103" s="802"/>
      <c r="F103" s="773"/>
    </row>
    <row r="104" spans="1:6">
      <c r="A104" s="680"/>
      <c r="B104" s="186"/>
      <c r="C104" s="318"/>
      <c r="D104" s="815"/>
      <c r="E104" s="802"/>
      <c r="F104" s="773"/>
    </row>
    <row r="105" spans="1:6" ht="38.25">
      <c r="A105" s="680"/>
      <c r="B105" s="184" t="s">
        <v>288</v>
      </c>
      <c r="C105" s="318"/>
      <c r="D105" s="815"/>
      <c r="E105" s="802"/>
      <c r="F105" s="773"/>
    </row>
    <row r="106" spans="1:6">
      <c r="A106" s="680"/>
      <c r="B106" s="186"/>
      <c r="C106" s="318"/>
      <c r="D106" s="815"/>
      <c r="E106" s="802"/>
      <c r="F106" s="773"/>
    </row>
    <row r="107" spans="1:6">
      <c r="A107" s="680" t="s">
        <v>217</v>
      </c>
      <c r="B107" s="186" t="s">
        <v>289</v>
      </c>
      <c r="C107" s="318" t="s">
        <v>81</v>
      </c>
      <c r="D107" s="815">
        <v>1.8</v>
      </c>
      <c r="E107" s="802"/>
      <c r="F107" s="773">
        <f>D107*E107</f>
        <v>0</v>
      </c>
    </row>
    <row r="108" spans="1:6">
      <c r="A108" s="680"/>
      <c r="B108" s="185"/>
      <c r="C108" s="318"/>
      <c r="D108" s="815"/>
      <c r="E108" s="802"/>
      <c r="F108" s="773"/>
    </row>
    <row r="109" spans="1:6">
      <c r="A109" s="680"/>
      <c r="B109" s="786" t="s">
        <v>162</v>
      </c>
      <c r="C109" s="318"/>
      <c r="D109" s="815"/>
      <c r="E109" s="802"/>
      <c r="F109" s="773"/>
    </row>
    <row r="110" spans="1:6">
      <c r="A110" s="680"/>
      <c r="B110" s="186"/>
      <c r="C110" s="318"/>
      <c r="D110" s="815"/>
      <c r="E110" s="802"/>
      <c r="F110" s="773"/>
    </row>
    <row r="111" spans="1:6" ht="38.25">
      <c r="A111" s="680"/>
      <c r="B111" s="184" t="s">
        <v>290</v>
      </c>
      <c r="C111" s="318"/>
      <c r="D111" s="815"/>
      <c r="E111" s="802"/>
      <c r="F111" s="773"/>
    </row>
    <row r="112" spans="1:6">
      <c r="A112" s="680"/>
      <c r="B112" s="186"/>
      <c r="C112" s="318"/>
      <c r="D112" s="815"/>
      <c r="E112" s="802"/>
      <c r="F112" s="773"/>
    </row>
    <row r="113" spans="1:6">
      <c r="A113" s="680" t="s">
        <v>163</v>
      </c>
      <c r="B113" s="186" t="s">
        <v>289</v>
      </c>
      <c r="C113" s="318" t="s">
        <v>81</v>
      </c>
      <c r="D113" s="736">
        <v>23.3</v>
      </c>
      <c r="E113" s="816"/>
      <c r="F113" s="773">
        <f>D113*E113</f>
        <v>0</v>
      </c>
    </row>
    <row r="114" spans="1:6">
      <c r="A114" s="774"/>
      <c r="B114" s="322"/>
      <c r="C114" s="318"/>
      <c r="D114" s="736"/>
      <c r="E114" s="802"/>
      <c r="F114" s="773"/>
    </row>
    <row r="115" spans="1:6">
      <c r="A115" s="774"/>
      <c r="B115" s="322"/>
      <c r="C115" s="318"/>
      <c r="D115" s="736"/>
      <c r="E115" s="802"/>
      <c r="F115" s="773"/>
    </row>
    <row r="116" spans="1:6">
      <c r="A116" s="774"/>
      <c r="B116" s="322"/>
      <c r="C116" s="318"/>
      <c r="D116" s="736"/>
      <c r="E116" s="802"/>
      <c r="F116" s="773"/>
    </row>
    <row r="117" spans="1:6">
      <c r="A117" s="774"/>
      <c r="B117" s="322"/>
      <c r="C117" s="318"/>
      <c r="D117" s="736"/>
      <c r="E117" s="802"/>
      <c r="F117" s="773"/>
    </row>
    <row r="118" spans="1:6">
      <c r="A118" s="774"/>
      <c r="B118" s="322"/>
      <c r="C118" s="318"/>
      <c r="D118" s="736"/>
      <c r="E118" s="802"/>
      <c r="F118" s="773"/>
    </row>
    <row r="119" spans="1:6">
      <c r="A119" s="794"/>
      <c r="B119" s="806"/>
      <c r="C119" s="680"/>
      <c r="D119" s="807"/>
      <c r="E119" s="808"/>
      <c r="F119" s="273"/>
    </row>
    <row r="120" spans="1:6">
      <c r="A120" s="1050"/>
      <c r="B120" s="1051"/>
      <c r="C120" s="897"/>
      <c r="D120" s="1052"/>
      <c r="E120" s="779"/>
      <c r="F120" s="1053"/>
    </row>
    <row r="121" spans="1:6">
      <c r="A121" s="796"/>
      <c r="B121" s="797"/>
      <c r="C121" s="798"/>
      <c r="D121" s="799"/>
      <c r="E121" s="800" t="s">
        <v>48</v>
      </c>
      <c r="F121" s="817">
        <f>SUM(F66:F120)</f>
        <v>0</v>
      </c>
    </row>
    <row r="122" spans="1:6">
      <c r="A122" s="680"/>
      <c r="B122" s="806"/>
      <c r="C122" s="680"/>
      <c r="D122" s="813"/>
      <c r="E122" s="792"/>
      <c r="F122" s="273"/>
    </row>
    <row r="123" spans="1:6">
      <c r="A123" s="680"/>
      <c r="B123" s="190" t="s">
        <v>218</v>
      </c>
      <c r="C123" s="318"/>
      <c r="D123" s="815"/>
      <c r="E123" s="772">
        <v>0</v>
      </c>
      <c r="F123" s="773"/>
    </row>
    <row r="124" spans="1:6">
      <c r="A124" s="680"/>
      <c r="B124" s="185"/>
      <c r="C124" s="318"/>
      <c r="D124" s="815"/>
      <c r="E124" s="772">
        <v>0</v>
      </c>
      <c r="F124" s="773"/>
    </row>
    <row r="125" spans="1:6">
      <c r="A125" s="680"/>
      <c r="B125" s="786" t="s">
        <v>219</v>
      </c>
      <c r="C125" s="318"/>
      <c r="D125" s="815"/>
      <c r="E125" s="772">
        <v>0</v>
      </c>
      <c r="F125" s="773"/>
    </row>
    <row r="126" spans="1:6">
      <c r="A126" s="680"/>
      <c r="B126" s="186"/>
      <c r="C126" s="318"/>
      <c r="D126" s="815"/>
      <c r="E126" s="772">
        <v>0</v>
      </c>
      <c r="F126" s="773"/>
    </row>
    <row r="127" spans="1:6" ht="25.5">
      <c r="A127" s="680"/>
      <c r="B127" s="187" t="s">
        <v>291</v>
      </c>
      <c r="C127" s="318"/>
      <c r="D127" s="815"/>
      <c r="E127" s="772"/>
      <c r="F127" s="773"/>
    </row>
    <row r="128" spans="1:6">
      <c r="A128" s="680"/>
      <c r="B128" s="186"/>
      <c r="C128" s="318"/>
      <c r="D128" s="815"/>
      <c r="E128" s="772"/>
      <c r="F128" s="773"/>
    </row>
    <row r="129" spans="1:6">
      <c r="A129" s="794" t="s">
        <v>220</v>
      </c>
      <c r="B129" s="186" t="s">
        <v>221</v>
      </c>
      <c r="C129" s="318" t="s">
        <v>81</v>
      </c>
      <c r="D129" s="815">
        <v>1.8</v>
      </c>
      <c r="E129" s="772"/>
      <c r="F129" s="773">
        <f>D129*E129</f>
        <v>0</v>
      </c>
    </row>
    <row r="130" spans="1:6">
      <c r="A130" s="794"/>
      <c r="B130" s="186"/>
      <c r="C130" s="318"/>
      <c r="D130" s="815"/>
      <c r="E130" s="772"/>
      <c r="F130" s="773"/>
    </row>
    <row r="131" spans="1:6">
      <c r="A131" s="680"/>
      <c r="B131" s="791" t="s">
        <v>222</v>
      </c>
      <c r="C131" s="318"/>
      <c r="D131" s="815"/>
      <c r="E131" s="772"/>
      <c r="F131" s="773"/>
    </row>
    <row r="132" spans="1:6">
      <c r="A132" s="680"/>
      <c r="B132" s="186"/>
      <c r="C132" s="318"/>
      <c r="D132" s="815"/>
      <c r="E132" s="772"/>
      <c r="F132" s="773"/>
    </row>
    <row r="133" spans="1:6" ht="25.5">
      <c r="A133" s="680"/>
      <c r="B133" s="818" t="s">
        <v>292</v>
      </c>
      <c r="C133" s="318"/>
      <c r="D133" s="815"/>
      <c r="E133" s="772"/>
      <c r="F133" s="773"/>
    </row>
    <row r="134" spans="1:6">
      <c r="A134" s="680"/>
      <c r="B134" s="186"/>
      <c r="C134" s="318"/>
      <c r="D134" s="815"/>
      <c r="E134" s="772"/>
      <c r="F134" s="773"/>
    </row>
    <row r="135" spans="1:6">
      <c r="A135" s="819" t="s">
        <v>242</v>
      </c>
      <c r="B135" s="186" t="s">
        <v>241</v>
      </c>
      <c r="C135" s="318" t="s">
        <v>81</v>
      </c>
      <c r="D135" s="815">
        <v>14.1</v>
      </c>
      <c r="E135" s="772"/>
      <c r="F135" s="773">
        <f>D135*E135</f>
        <v>0</v>
      </c>
    </row>
    <row r="136" spans="1:6">
      <c r="A136" s="794"/>
      <c r="B136" s="186"/>
      <c r="C136" s="318"/>
      <c r="D136" s="815"/>
      <c r="E136" s="772"/>
      <c r="F136" s="773"/>
    </row>
    <row r="137" spans="1:6">
      <c r="A137" s="794"/>
      <c r="B137" s="820" t="s">
        <v>250</v>
      </c>
      <c r="C137" s="680"/>
      <c r="D137" s="813"/>
      <c r="E137" s="772"/>
      <c r="F137" s="773"/>
    </row>
    <row r="138" spans="1:6">
      <c r="A138" s="794"/>
      <c r="B138" s="806"/>
      <c r="C138" s="680"/>
      <c r="D138" s="813"/>
      <c r="E138" s="772"/>
      <c r="F138" s="773"/>
    </row>
    <row r="139" spans="1:6">
      <c r="A139" s="680"/>
      <c r="B139" s="791" t="s">
        <v>222</v>
      </c>
      <c r="C139" s="318"/>
      <c r="D139" s="815"/>
      <c r="E139" s="772"/>
      <c r="F139" s="773"/>
    </row>
    <row r="140" spans="1:6">
      <c r="A140" s="680"/>
      <c r="B140" s="186"/>
      <c r="C140" s="318"/>
      <c r="D140" s="815"/>
      <c r="E140" s="772"/>
      <c r="F140" s="773"/>
    </row>
    <row r="141" spans="1:6" ht="25.5">
      <c r="A141" s="680"/>
      <c r="B141" s="818" t="s">
        <v>293</v>
      </c>
      <c r="C141" s="318"/>
      <c r="D141" s="815"/>
      <c r="E141" s="772"/>
      <c r="F141" s="773"/>
    </row>
    <row r="142" spans="1:6">
      <c r="A142" s="680"/>
      <c r="B142" s="186"/>
      <c r="C142" s="318"/>
      <c r="D142" s="815"/>
      <c r="E142" s="772"/>
      <c r="F142" s="773"/>
    </row>
    <row r="143" spans="1:6">
      <c r="A143" s="821" t="s">
        <v>223</v>
      </c>
      <c r="B143" s="322" t="s">
        <v>241</v>
      </c>
      <c r="C143" s="318" t="s">
        <v>81</v>
      </c>
      <c r="D143" s="815">
        <v>6.9</v>
      </c>
      <c r="E143" s="772"/>
      <c r="F143" s="773">
        <f>D143*E143</f>
        <v>0</v>
      </c>
    </row>
    <row r="144" spans="1:6">
      <c r="A144" s="794"/>
      <c r="B144" s="820"/>
      <c r="C144" s="680"/>
      <c r="D144" s="813"/>
      <c r="E144" s="772"/>
      <c r="F144" s="773"/>
    </row>
    <row r="145" spans="1:6">
      <c r="A145" s="812"/>
      <c r="B145" s="822" t="s">
        <v>224</v>
      </c>
      <c r="C145" s="318"/>
      <c r="D145" s="809"/>
      <c r="E145" s="772"/>
      <c r="F145" s="773"/>
    </row>
    <row r="146" spans="1:6">
      <c r="A146" s="680"/>
      <c r="B146" s="186"/>
      <c r="C146" s="318"/>
      <c r="D146" s="815"/>
      <c r="E146" s="772"/>
      <c r="F146" s="773"/>
    </row>
    <row r="147" spans="1:6" ht="25.5">
      <c r="A147" s="774"/>
      <c r="B147" s="818" t="s">
        <v>294</v>
      </c>
      <c r="C147" s="318"/>
      <c r="D147" s="809"/>
      <c r="E147" s="772"/>
      <c r="F147" s="773"/>
    </row>
    <row r="148" spans="1:6">
      <c r="A148" s="821"/>
      <c r="B148" s="823"/>
      <c r="C148" s="824"/>
      <c r="D148" s="825"/>
      <c r="E148" s="772"/>
      <c r="F148" s="773"/>
    </row>
    <row r="149" spans="1:6">
      <c r="A149" s="821" t="s">
        <v>225</v>
      </c>
      <c r="B149" s="806" t="s">
        <v>226</v>
      </c>
      <c r="C149" s="824" t="s">
        <v>81</v>
      </c>
      <c r="D149" s="813">
        <v>2.2999999999999998</v>
      </c>
      <c r="E149" s="772"/>
      <c r="F149" s="773">
        <f>D149*E149</f>
        <v>0</v>
      </c>
    </row>
    <row r="150" spans="1:6">
      <c r="A150" s="680"/>
      <c r="B150" s="190"/>
      <c r="C150" s="318"/>
      <c r="D150" s="781"/>
      <c r="E150" s="779"/>
      <c r="F150" s="773"/>
    </row>
    <row r="151" spans="1:6">
      <c r="A151" s="680"/>
      <c r="B151" s="190" t="s">
        <v>164</v>
      </c>
      <c r="C151" s="318"/>
      <c r="D151" s="781"/>
      <c r="E151" s="772"/>
      <c r="F151" s="773"/>
    </row>
    <row r="152" spans="1:6">
      <c r="A152" s="680"/>
      <c r="B152" s="185"/>
      <c r="C152" s="318"/>
      <c r="D152" s="781"/>
      <c r="E152" s="772"/>
      <c r="F152" s="773"/>
    </row>
    <row r="153" spans="1:6">
      <c r="A153" s="819"/>
      <c r="B153" s="826" t="s">
        <v>165</v>
      </c>
      <c r="C153" s="318"/>
      <c r="D153" s="320"/>
      <c r="E153" s="772"/>
      <c r="F153" s="773"/>
    </row>
    <row r="154" spans="1:6">
      <c r="A154" s="774"/>
      <c r="B154" s="810"/>
      <c r="C154" s="318"/>
      <c r="D154" s="809"/>
      <c r="E154" s="772"/>
      <c r="F154" s="773"/>
    </row>
    <row r="155" spans="1:6">
      <c r="A155" s="774"/>
      <c r="B155" s="738" t="s">
        <v>166</v>
      </c>
      <c r="C155" s="318"/>
      <c r="D155" s="320"/>
      <c r="E155" s="772"/>
      <c r="F155" s="773"/>
    </row>
    <row r="156" spans="1:6">
      <c r="A156" s="774"/>
      <c r="B156" s="738"/>
      <c r="C156" s="318"/>
      <c r="D156" s="320"/>
      <c r="E156" s="772"/>
      <c r="F156" s="773"/>
    </row>
    <row r="157" spans="1:6">
      <c r="A157" s="827"/>
      <c r="B157" s="828" t="s">
        <v>227</v>
      </c>
      <c r="C157" s="318"/>
      <c r="D157" s="736"/>
      <c r="E157" s="772"/>
      <c r="F157" s="773"/>
    </row>
    <row r="158" spans="1:6">
      <c r="A158" s="827"/>
      <c r="B158" s="810"/>
      <c r="C158" s="318"/>
      <c r="D158" s="736"/>
      <c r="E158" s="772"/>
      <c r="F158" s="773"/>
    </row>
    <row r="159" spans="1:6">
      <c r="A159" s="774" t="s">
        <v>295</v>
      </c>
      <c r="B159" s="810" t="s">
        <v>229</v>
      </c>
      <c r="C159" s="318" t="s">
        <v>89</v>
      </c>
      <c r="D159" s="736">
        <v>5</v>
      </c>
      <c r="E159" s="772"/>
      <c r="F159" s="773">
        <f>D159*E159</f>
        <v>0</v>
      </c>
    </row>
    <row r="160" spans="1:6">
      <c r="A160" s="774"/>
      <c r="B160" s="322"/>
      <c r="C160" s="318"/>
      <c r="D160" s="736"/>
      <c r="E160" s="772"/>
      <c r="F160" s="773"/>
    </row>
    <row r="161" spans="1:6">
      <c r="A161" s="774"/>
      <c r="B161" s="738" t="s">
        <v>167</v>
      </c>
      <c r="C161" s="318"/>
      <c r="D161" s="736"/>
      <c r="E161" s="772"/>
      <c r="F161" s="773"/>
    </row>
    <row r="162" spans="1:6">
      <c r="A162" s="774"/>
      <c r="B162" s="776"/>
      <c r="C162" s="318"/>
      <c r="D162" s="736"/>
      <c r="E162" s="772"/>
      <c r="F162" s="773"/>
    </row>
    <row r="163" spans="1:6">
      <c r="A163" s="774"/>
      <c r="B163" s="324" t="s">
        <v>168</v>
      </c>
      <c r="C163" s="318"/>
      <c r="D163" s="736"/>
      <c r="E163" s="772"/>
      <c r="F163" s="773"/>
    </row>
    <row r="164" spans="1:6">
      <c r="A164" s="774"/>
      <c r="B164" s="324"/>
      <c r="C164" s="318"/>
      <c r="D164" s="736"/>
      <c r="E164" s="772"/>
      <c r="F164" s="773"/>
    </row>
    <row r="165" spans="1:6">
      <c r="A165" s="774" t="s">
        <v>228</v>
      </c>
      <c r="B165" s="810" t="s">
        <v>229</v>
      </c>
      <c r="C165" s="318" t="s">
        <v>89</v>
      </c>
      <c r="D165" s="736">
        <v>106</v>
      </c>
      <c r="E165" s="772"/>
      <c r="F165" s="773">
        <f>D165*E165</f>
        <v>0</v>
      </c>
    </row>
    <row r="166" spans="1:6">
      <c r="A166" s="819"/>
      <c r="B166" s="829"/>
      <c r="C166" s="318"/>
      <c r="D166" s="736"/>
      <c r="E166" s="772"/>
      <c r="F166" s="773"/>
    </row>
    <row r="167" spans="1:6">
      <c r="A167" s="819"/>
      <c r="B167" s="830" t="s">
        <v>169</v>
      </c>
      <c r="C167" s="318"/>
      <c r="D167" s="736"/>
      <c r="E167" s="772"/>
      <c r="F167" s="773"/>
    </row>
    <row r="168" spans="1:6">
      <c r="A168" s="819"/>
      <c r="B168" s="831"/>
      <c r="C168" s="318"/>
      <c r="D168" s="736"/>
      <c r="E168" s="772"/>
      <c r="F168" s="773"/>
    </row>
    <row r="169" spans="1:6">
      <c r="A169" s="819"/>
      <c r="B169" s="832" t="s">
        <v>296</v>
      </c>
      <c r="C169" s="318"/>
      <c r="D169" s="736"/>
      <c r="E169" s="772"/>
      <c r="F169" s="773"/>
    </row>
    <row r="170" spans="1:6">
      <c r="A170" s="819"/>
      <c r="B170" s="833"/>
      <c r="C170" s="318"/>
      <c r="D170" s="736"/>
      <c r="E170" s="772"/>
      <c r="F170" s="773"/>
    </row>
    <row r="171" spans="1:6">
      <c r="A171" s="819"/>
      <c r="B171" s="828" t="s">
        <v>251</v>
      </c>
      <c r="C171" s="318"/>
      <c r="D171" s="320"/>
      <c r="E171" s="772"/>
      <c r="F171" s="773"/>
    </row>
    <row r="172" spans="1:6">
      <c r="A172" s="819"/>
      <c r="B172" s="831"/>
      <c r="C172" s="318"/>
      <c r="D172" s="320"/>
      <c r="E172" s="779"/>
      <c r="F172" s="773"/>
    </row>
    <row r="173" spans="1:6">
      <c r="A173" s="819" t="s">
        <v>170</v>
      </c>
      <c r="B173" s="831" t="s">
        <v>297</v>
      </c>
      <c r="C173" s="318" t="s">
        <v>79</v>
      </c>
      <c r="D173" s="834">
        <v>0.64</v>
      </c>
      <c r="E173" s="772"/>
      <c r="F173" s="773">
        <f>D173*E173</f>
        <v>0</v>
      </c>
    </row>
    <row r="174" spans="1:6">
      <c r="A174" s="835"/>
      <c r="B174" s="836"/>
      <c r="C174" s="680"/>
      <c r="D174" s="788"/>
      <c r="E174" s="772"/>
      <c r="F174" s="773"/>
    </row>
    <row r="175" spans="1:6">
      <c r="A175" s="774"/>
      <c r="B175" s="319" t="s">
        <v>252</v>
      </c>
      <c r="C175" s="318"/>
      <c r="D175" s="837"/>
      <c r="E175" s="772"/>
      <c r="F175" s="773"/>
    </row>
    <row r="176" spans="1:6">
      <c r="A176" s="774"/>
      <c r="B176" s="776"/>
      <c r="C176" s="318"/>
      <c r="D176" s="837"/>
      <c r="E176" s="772"/>
      <c r="F176" s="773"/>
    </row>
    <row r="177" spans="1:6" ht="38.25">
      <c r="A177" s="774"/>
      <c r="B177" s="324" t="s">
        <v>298</v>
      </c>
      <c r="C177" s="318"/>
      <c r="D177" s="837"/>
      <c r="E177" s="772"/>
      <c r="F177" s="773"/>
    </row>
    <row r="178" spans="1:6">
      <c r="A178" s="774"/>
      <c r="B178" s="776"/>
      <c r="C178" s="318"/>
      <c r="D178" s="837"/>
      <c r="E178" s="772"/>
      <c r="F178" s="773"/>
    </row>
    <row r="179" spans="1:6">
      <c r="A179" s="774" t="s">
        <v>253</v>
      </c>
      <c r="B179" s="776" t="s">
        <v>299</v>
      </c>
      <c r="C179" s="318" t="s">
        <v>89</v>
      </c>
      <c r="D179" s="320">
        <v>87</v>
      </c>
      <c r="E179" s="772"/>
      <c r="F179" s="773">
        <f>D179*E179</f>
        <v>0</v>
      </c>
    </row>
    <row r="180" spans="1:6">
      <c r="A180" s="680"/>
      <c r="B180" s="191"/>
      <c r="C180" s="680"/>
      <c r="D180" s="838"/>
      <c r="E180" s="772"/>
      <c r="F180" s="773"/>
    </row>
    <row r="181" spans="1:6">
      <c r="A181" s="819"/>
      <c r="B181" s="826"/>
      <c r="C181" s="318"/>
      <c r="D181" s="320"/>
      <c r="E181" s="772"/>
      <c r="F181" s="773"/>
    </row>
    <row r="182" spans="1:6">
      <c r="A182" s="774"/>
      <c r="B182" s="738"/>
      <c r="C182" s="318"/>
      <c r="D182" s="320"/>
      <c r="E182" s="772"/>
      <c r="F182" s="773"/>
    </row>
    <row r="183" spans="1:6">
      <c r="A183" s="774"/>
      <c r="B183" s="810"/>
      <c r="C183" s="318"/>
      <c r="D183" s="809"/>
      <c r="E183" s="772"/>
      <c r="F183" s="773"/>
    </row>
    <row r="184" spans="1:6">
      <c r="A184" s="819"/>
      <c r="B184" s="826"/>
      <c r="C184" s="318"/>
      <c r="D184" s="320"/>
      <c r="E184" s="802"/>
      <c r="F184" s="767"/>
    </row>
    <row r="185" spans="1:6">
      <c r="A185" s="796"/>
      <c r="B185" s="797"/>
      <c r="C185" s="798"/>
      <c r="D185" s="799"/>
      <c r="E185" s="800" t="s">
        <v>48</v>
      </c>
      <c r="F185" s="817">
        <f>SUM(F122:F184)</f>
        <v>0</v>
      </c>
    </row>
    <row r="186" spans="1:6">
      <c r="A186" s="819"/>
      <c r="B186" s="826"/>
      <c r="C186" s="318"/>
      <c r="D186" s="320"/>
      <c r="E186" s="802"/>
      <c r="F186" s="767"/>
    </row>
    <row r="187" spans="1:6">
      <c r="A187" s="839"/>
      <c r="B187" s="840" t="s">
        <v>171</v>
      </c>
      <c r="C187" s="839"/>
      <c r="D187" s="841"/>
      <c r="E187" s="772">
        <v>0</v>
      </c>
      <c r="F187" s="773"/>
    </row>
    <row r="188" spans="1:6">
      <c r="A188" s="839"/>
      <c r="B188" s="842"/>
      <c r="C188" s="839"/>
      <c r="D188" s="841"/>
      <c r="E188" s="772">
        <v>0</v>
      </c>
      <c r="F188" s="773"/>
    </row>
    <row r="189" spans="1:6">
      <c r="A189" s="680"/>
      <c r="B189" s="843" t="s">
        <v>300</v>
      </c>
      <c r="C189" s="680"/>
      <c r="D189" s="788"/>
      <c r="E189" s="772">
        <v>0</v>
      </c>
      <c r="F189" s="773"/>
    </row>
    <row r="190" spans="1:6">
      <c r="A190" s="680"/>
      <c r="B190" s="843"/>
      <c r="C190" s="680"/>
      <c r="D190" s="788"/>
      <c r="E190" s="772">
        <v>0</v>
      </c>
      <c r="F190" s="773"/>
    </row>
    <row r="191" spans="1:6">
      <c r="A191" s="680"/>
      <c r="B191" s="844" t="s">
        <v>172</v>
      </c>
      <c r="C191" s="680"/>
      <c r="D191" s="788"/>
      <c r="E191" s="772"/>
      <c r="F191" s="773"/>
    </row>
    <row r="192" spans="1:6">
      <c r="A192" s="680"/>
      <c r="B192" s="191"/>
      <c r="C192" s="193"/>
      <c r="D192" s="838"/>
      <c r="E192" s="772"/>
      <c r="F192" s="773"/>
    </row>
    <row r="193" spans="1:6">
      <c r="A193" s="680" t="s">
        <v>173</v>
      </c>
      <c r="B193" s="191" t="s">
        <v>301</v>
      </c>
      <c r="C193" s="318" t="s">
        <v>89</v>
      </c>
      <c r="D193" s="320">
        <v>87</v>
      </c>
      <c r="E193" s="772"/>
      <c r="F193" s="773">
        <f>D193*E193</f>
        <v>0</v>
      </c>
    </row>
    <row r="194" spans="1:6">
      <c r="A194" s="680"/>
      <c r="B194" s="191"/>
      <c r="C194" s="680"/>
      <c r="D194" s="838"/>
      <c r="E194" s="772"/>
      <c r="F194" s="773"/>
    </row>
    <row r="195" spans="1:6">
      <c r="A195" s="680" t="s">
        <v>243</v>
      </c>
      <c r="B195" s="191" t="s">
        <v>302</v>
      </c>
      <c r="C195" s="318" t="s">
        <v>89</v>
      </c>
      <c r="D195" s="320">
        <v>7.5</v>
      </c>
      <c r="E195" s="772"/>
      <c r="F195" s="773">
        <f>D195*E195</f>
        <v>0</v>
      </c>
    </row>
    <row r="196" spans="1:6">
      <c r="A196" s="680"/>
      <c r="B196" s="191"/>
      <c r="C196" s="680"/>
      <c r="D196" s="838"/>
      <c r="E196" s="772"/>
      <c r="F196" s="773"/>
    </row>
    <row r="197" spans="1:6">
      <c r="A197" s="845"/>
      <c r="B197" s="363" t="s">
        <v>303</v>
      </c>
      <c r="C197" s="362"/>
      <c r="D197" s="320"/>
      <c r="E197" s="772"/>
      <c r="F197" s="773"/>
    </row>
    <row r="198" spans="1:6">
      <c r="A198" s="845"/>
      <c r="B198" s="846"/>
      <c r="C198" s="362"/>
      <c r="D198" s="320"/>
      <c r="E198" s="772"/>
      <c r="F198" s="773"/>
    </row>
    <row r="199" spans="1:6">
      <c r="A199" s="845"/>
      <c r="B199" s="830" t="s">
        <v>304</v>
      </c>
      <c r="C199" s="362"/>
      <c r="D199" s="320"/>
      <c r="E199" s="772"/>
      <c r="F199" s="773"/>
    </row>
    <row r="200" spans="1:6">
      <c r="A200" s="845"/>
      <c r="B200" s="363"/>
      <c r="C200" s="362"/>
      <c r="D200" s="320"/>
      <c r="E200" s="772"/>
      <c r="F200" s="773"/>
    </row>
    <row r="201" spans="1:6" ht="38.25">
      <c r="A201" s="827"/>
      <c r="B201" s="847" t="s">
        <v>305</v>
      </c>
      <c r="C201" s="318"/>
      <c r="D201" s="320"/>
      <c r="E201" s="772"/>
      <c r="F201" s="773"/>
    </row>
    <row r="202" spans="1:6">
      <c r="A202" s="827"/>
      <c r="B202" s="831"/>
      <c r="C202" s="318"/>
      <c r="D202" s="320"/>
      <c r="E202" s="772"/>
      <c r="F202" s="773"/>
    </row>
    <row r="203" spans="1:6">
      <c r="A203" s="774" t="s">
        <v>306</v>
      </c>
      <c r="B203" s="831" t="s">
        <v>230</v>
      </c>
      <c r="C203" s="318" t="s">
        <v>89</v>
      </c>
      <c r="D203" s="320">
        <v>92</v>
      </c>
      <c r="E203" s="772"/>
      <c r="F203" s="773">
        <f>D203*E203</f>
        <v>0</v>
      </c>
    </row>
    <row r="204" spans="1:6">
      <c r="A204" s="774"/>
      <c r="B204" s="776"/>
      <c r="C204" s="318"/>
      <c r="D204" s="320"/>
      <c r="E204" s="779"/>
      <c r="F204" s="773"/>
    </row>
    <row r="205" spans="1:6" ht="38.25">
      <c r="A205" s="827"/>
      <c r="B205" s="847" t="s">
        <v>305</v>
      </c>
      <c r="C205" s="318"/>
      <c r="D205" s="320"/>
      <c r="E205" s="772"/>
      <c r="F205" s="773"/>
    </row>
    <row r="206" spans="1:6">
      <c r="A206" s="827"/>
      <c r="B206" s="848"/>
      <c r="C206" s="318"/>
      <c r="D206" s="320"/>
      <c r="E206" s="772"/>
      <c r="F206" s="773"/>
    </row>
    <row r="207" spans="1:6">
      <c r="A207" s="774" t="s">
        <v>307</v>
      </c>
      <c r="B207" s="831" t="s">
        <v>308</v>
      </c>
      <c r="C207" s="318" t="s">
        <v>89</v>
      </c>
      <c r="D207" s="320">
        <v>119</v>
      </c>
      <c r="E207" s="772"/>
      <c r="F207" s="773">
        <f>D207*E207</f>
        <v>0</v>
      </c>
    </row>
    <row r="208" spans="1:6">
      <c r="A208" s="774"/>
      <c r="B208" s="776"/>
      <c r="C208" s="318"/>
      <c r="D208" s="320"/>
      <c r="E208" s="772"/>
      <c r="F208" s="773"/>
    </row>
    <row r="209" spans="1:6" ht="38.25">
      <c r="A209" s="774"/>
      <c r="B209" s="849" t="s">
        <v>309</v>
      </c>
      <c r="C209" s="318"/>
      <c r="D209" s="320"/>
      <c r="E209" s="772"/>
      <c r="F209" s="773"/>
    </row>
    <row r="210" spans="1:6">
      <c r="A210" s="774"/>
      <c r="B210" s="848"/>
      <c r="C210" s="318"/>
      <c r="D210" s="320"/>
      <c r="E210" s="779"/>
      <c r="F210" s="773"/>
    </row>
    <row r="211" spans="1:6">
      <c r="A211" s="774" t="s">
        <v>310</v>
      </c>
      <c r="B211" s="831" t="s">
        <v>311</v>
      </c>
      <c r="C211" s="318" t="s">
        <v>89</v>
      </c>
      <c r="D211" s="320">
        <v>13</v>
      </c>
      <c r="E211" s="808"/>
      <c r="F211" s="773">
        <f>D211*E211</f>
        <v>0</v>
      </c>
    </row>
    <row r="212" spans="1:6">
      <c r="A212" s="680"/>
      <c r="B212" s="232"/>
      <c r="C212" s="680"/>
      <c r="D212" s="788"/>
      <c r="E212" s="850"/>
      <c r="F212" s="773"/>
    </row>
    <row r="213" spans="1:6" ht="25.5">
      <c r="A213" s="827"/>
      <c r="B213" s="828" t="s">
        <v>254</v>
      </c>
      <c r="C213" s="318"/>
      <c r="D213" s="320"/>
      <c r="E213" s="802"/>
      <c r="F213" s="773"/>
    </row>
    <row r="214" spans="1:6">
      <c r="A214" s="827"/>
      <c r="B214" s="831"/>
      <c r="C214" s="318"/>
      <c r="D214" s="320"/>
      <c r="E214" s="802"/>
      <c r="F214" s="773"/>
    </row>
    <row r="215" spans="1:6">
      <c r="A215" s="774" t="s">
        <v>312</v>
      </c>
      <c r="B215" s="831" t="s">
        <v>230</v>
      </c>
      <c r="C215" s="318" t="s">
        <v>184</v>
      </c>
      <c r="D215" s="320">
        <v>106</v>
      </c>
      <c r="E215" s="772"/>
      <c r="F215" s="773">
        <f>D215*E215</f>
        <v>0</v>
      </c>
    </row>
    <row r="216" spans="1:6">
      <c r="A216" s="680"/>
      <c r="B216" s="836"/>
      <c r="C216" s="680"/>
      <c r="D216" s="788"/>
      <c r="E216" s="779"/>
      <c r="F216" s="773"/>
    </row>
    <row r="217" spans="1:6">
      <c r="A217" s="774"/>
      <c r="B217" s="830" t="s">
        <v>174</v>
      </c>
      <c r="C217" s="318"/>
      <c r="D217" s="320"/>
      <c r="E217" s="772"/>
      <c r="F217" s="773"/>
    </row>
    <row r="218" spans="1:6">
      <c r="A218" s="774"/>
      <c r="B218" s="831"/>
      <c r="C218" s="318"/>
      <c r="D218" s="320"/>
      <c r="E218" s="772"/>
      <c r="F218" s="773"/>
    </row>
    <row r="219" spans="1:6">
      <c r="A219" s="774"/>
      <c r="B219" s="826" t="s">
        <v>255</v>
      </c>
      <c r="C219" s="318"/>
      <c r="D219" s="837"/>
      <c r="E219" s="772"/>
      <c r="F219" s="773"/>
    </row>
    <row r="220" spans="1:6">
      <c r="A220" s="774"/>
      <c r="B220" s="810"/>
      <c r="C220" s="318"/>
      <c r="D220" s="320"/>
      <c r="E220" s="772"/>
      <c r="F220" s="773"/>
    </row>
    <row r="221" spans="1:6">
      <c r="A221" s="774"/>
      <c r="B221" s="822" t="s">
        <v>231</v>
      </c>
      <c r="C221" s="318"/>
      <c r="D221" s="320"/>
      <c r="E221" s="779"/>
      <c r="F221" s="773"/>
    </row>
    <row r="222" spans="1:6">
      <c r="A222" s="774"/>
      <c r="B222" s="822"/>
      <c r="C222" s="318"/>
      <c r="D222" s="320"/>
      <c r="E222" s="772"/>
      <c r="F222" s="773"/>
    </row>
    <row r="223" spans="1:6" ht="38.25">
      <c r="A223" s="774"/>
      <c r="B223" s="828" t="s">
        <v>313</v>
      </c>
      <c r="C223" s="318"/>
      <c r="D223" s="320"/>
      <c r="E223" s="772"/>
      <c r="F223" s="773"/>
    </row>
    <row r="224" spans="1:6">
      <c r="A224" s="774"/>
      <c r="B224" s="831"/>
      <c r="C224" s="318"/>
      <c r="D224" s="320"/>
      <c r="E224" s="772"/>
      <c r="F224" s="773"/>
    </row>
    <row r="225" spans="1:6" ht="25.5">
      <c r="A225" s="774" t="s">
        <v>232</v>
      </c>
      <c r="B225" s="814" t="s">
        <v>256</v>
      </c>
      <c r="C225" s="318" t="s">
        <v>89</v>
      </c>
      <c r="D225" s="320">
        <v>10</v>
      </c>
      <c r="E225" s="772"/>
      <c r="F225" s="773">
        <f>D225*E225</f>
        <v>0</v>
      </c>
    </row>
    <row r="226" spans="1:6">
      <c r="A226" s="774"/>
      <c r="B226" s="814"/>
      <c r="C226" s="318"/>
      <c r="D226" s="320"/>
      <c r="E226" s="772"/>
      <c r="F226" s="773"/>
    </row>
    <row r="227" spans="1:6">
      <c r="A227" s="774"/>
      <c r="B227" s="822" t="s">
        <v>257</v>
      </c>
      <c r="C227" s="318"/>
      <c r="D227" s="320"/>
      <c r="E227" s="772"/>
      <c r="F227" s="773"/>
    </row>
    <row r="228" spans="1:6">
      <c r="A228" s="774"/>
      <c r="B228" s="822"/>
      <c r="C228" s="318"/>
      <c r="D228" s="320"/>
      <c r="E228" s="772"/>
      <c r="F228" s="773"/>
    </row>
    <row r="229" spans="1:6" ht="38.25">
      <c r="A229" s="774"/>
      <c r="B229" s="818" t="s">
        <v>314</v>
      </c>
      <c r="C229" s="318"/>
      <c r="D229" s="320"/>
      <c r="E229" s="772"/>
      <c r="F229" s="773"/>
    </row>
    <row r="230" spans="1:6">
      <c r="A230" s="774"/>
      <c r="B230" s="831"/>
      <c r="C230" s="318"/>
      <c r="D230" s="320"/>
      <c r="E230" s="772"/>
      <c r="F230" s="773"/>
    </row>
    <row r="231" spans="1:6" ht="25.5">
      <c r="A231" s="774" t="s">
        <v>233</v>
      </c>
      <c r="B231" s="814" t="s">
        <v>315</v>
      </c>
      <c r="C231" s="318" t="s">
        <v>89</v>
      </c>
      <c r="D231" s="320">
        <v>60</v>
      </c>
      <c r="E231" s="808"/>
      <c r="F231" s="773">
        <f>D231*E231</f>
        <v>0</v>
      </c>
    </row>
    <row r="232" spans="1:6">
      <c r="A232" s="774"/>
      <c r="B232" s="814"/>
      <c r="C232" s="318"/>
      <c r="D232" s="320"/>
      <c r="E232" s="779"/>
      <c r="F232" s="773"/>
    </row>
    <row r="233" spans="1:6">
      <c r="A233" s="774"/>
      <c r="B233" s="776"/>
      <c r="C233" s="318"/>
      <c r="D233" s="320"/>
      <c r="E233" s="772"/>
      <c r="F233" s="773"/>
    </row>
    <row r="234" spans="1:6">
      <c r="A234" s="774"/>
      <c r="B234" s="776"/>
      <c r="C234" s="318"/>
      <c r="D234" s="320"/>
      <c r="E234" s="772"/>
      <c r="F234" s="773"/>
    </row>
    <row r="235" spans="1:6">
      <c r="A235" s="774"/>
      <c r="B235" s="776"/>
      <c r="C235" s="318"/>
      <c r="D235" s="320"/>
      <c r="E235" s="772"/>
      <c r="F235" s="773"/>
    </row>
    <row r="236" spans="1:6">
      <c r="A236" s="774"/>
      <c r="B236" s="776"/>
      <c r="C236" s="318"/>
      <c r="D236" s="320"/>
      <c r="E236" s="772"/>
      <c r="F236" s="773"/>
    </row>
    <row r="237" spans="1:6">
      <c r="A237" s="774"/>
      <c r="B237" s="776"/>
      <c r="C237" s="318"/>
      <c r="D237" s="320"/>
      <c r="E237" s="772"/>
      <c r="F237" s="773"/>
    </row>
    <row r="238" spans="1:6">
      <c r="A238" s="774"/>
      <c r="B238" s="776"/>
      <c r="C238" s="318"/>
      <c r="D238" s="320"/>
      <c r="E238" s="772"/>
      <c r="F238" s="773"/>
    </row>
    <row r="239" spans="1:6">
      <c r="A239" s="845"/>
      <c r="B239" s="363"/>
      <c r="C239" s="362"/>
      <c r="D239" s="320"/>
      <c r="E239" s="772"/>
      <c r="F239" s="773"/>
    </row>
    <row r="240" spans="1:6">
      <c r="A240" s="680"/>
      <c r="B240" s="836"/>
      <c r="C240" s="680"/>
      <c r="D240" s="807"/>
      <c r="E240" s="779"/>
      <c r="F240" s="1016"/>
    </row>
    <row r="241" spans="1:6">
      <c r="A241" s="680"/>
      <c r="B241" s="836"/>
      <c r="C241" s="680"/>
      <c r="D241" s="807"/>
      <c r="E241" s="808"/>
      <c r="F241" s="1016"/>
    </row>
    <row r="242" spans="1:6">
      <c r="A242" s="796"/>
      <c r="B242" s="797"/>
      <c r="C242" s="798"/>
      <c r="D242" s="799"/>
      <c r="E242" s="800" t="s">
        <v>48</v>
      </c>
      <c r="F242" s="817">
        <f>SUM(F186:F241)</f>
        <v>0</v>
      </c>
    </row>
    <row r="243" spans="1:6">
      <c r="A243" s="680"/>
      <c r="B243" s="786"/>
      <c r="C243" s="680"/>
      <c r="D243" s="788"/>
      <c r="E243" s="850"/>
      <c r="F243" s="535"/>
    </row>
    <row r="244" spans="1:6">
      <c r="A244" s="774"/>
      <c r="B244" s="826" t="s">
        <v>175</v>
      </c>
      <c r="C244" s="318"/>
      <c r="D244" s="837"/>
      <c r="E244" s="772">
        <v>0</v>
      </c>
      <c r="F244" s="773"/>
    </row>
    <row r="245" spans="1:6">
      <c r="A245" s="774"/>
      <c r="B245" s="810"/>
      <c r="C245" s="318"/>
      <c r="D245" s="837"/>
      <c r="E245" s="772">
        <v>0</v>
      </c>
      <c r="F245" s="773"/>
    </row>
    <row r="246" spans="1:6">
      <c r="A246" s="774"/>
      <c r="B246" s="822" t="s">
        <v>257</v>
      </c>
      <c r="C246" s="318"/>
      <c r="D246" s="837"/>
      <c r="E246" s="772">
        <v>0</v>
      </c>
      <c r="F246" s="773"/>
    </row>
    <row r="247" spans="1:6">
      <c r="A247" s="827"/>
      <c r="B247" s="322"/>
      <c r="C247" s="318"/>
      <c r="D247" s="377"/>
      <c r="E247" s="772">
        <v>0</v>
      </c>
      <c r="F247" s="773"/>
    </row>
    <row r="248" spans="1:6" ht="38.25">
      <c r="A248" s="774"/>
      <c r="B248" s="818" t="s">
        <v>316</v>
      </c>
      <c r="C248" s="318"/>
      <c r="D248" s="837"/>
      <c r="E248" s="772"/>
      <c r="F248" s="773"/>
    </row>
    <row r="249" spans="1:6">
      <c r="A249" s="774"/>
      <c r="B249" s="831"/>
      <c r="C249" s="318"/>
      <c r="D249" s="837"/>
      <c r="E249" s="772"/>
      <c r="F249" s="773"/>
    </row>
    <row r="250" spans="1:6" ht="25.5">
      <c r="A250" s="774" t="s">
        <v>317</v>
      </c>
      <c r="B250" s="814" t="s">
        <v>315</v>
      </c>
      <c r="C250" s="318" t="s">
        <v>89</v>
      </c>
      <c r="D250" s="320">
        <v>280</v>
      </c>
      <c r="E250" s="772"/>
      <c r="F250" s="773">
        <f>D250*E250</f>
        <v>0</v>
      </c>
    </row>
    <row r="251" spans="1:6">
      <c r="A251" s="774"/>
      <c r="B251" s="810"/>
      <c r="C251" s="318"/>
      <c r="D251" s="736"/>
      <c r="E251" s="772"/>
      <c r="F251" s="773"/>
    </row>
    <row r="252" spans="1:6">
      <c r="A252" s="827"/>
      <c r="B252" s="319" t="s">
        <v>176</v>
      </c>
      <c r="C252" s="318"/>
      <c r="D252" s="320"/>
      <c r="E252" s="772"/>
      <c r="F252" s="773"/>
    </row>
    <row r="253" spans="1:6">
      <c r="A253" s="827"/>
      <c r="B253" s="319"/>
      <c r="C253" s="318"/>
      <c r="D253" s="320"/>
      <c r="E253" s="772"/>
      <c r="F253" s="773"/>
    </row>
    <row r="254" spans="1:6">
      <c r="A254" s="783"/>
      <c r="B254" s="851" t="s">
        <v>234</v>
      </c>
      <c r="C254" s="234"/>
      <c r="D254" s="852"/>
      <c r="E254" s="772"/>
      <c r="F254" s="773"/>
    </row>
    <row r="255" spans="1:6">
      <c r="A255" s="783"/>
      <c r="B255" s="851"/>
      <c r="C255" s="234"/>
      <c r="D255" s="852"/>
      <c r="E255" s="772"/>
      <c r="F255" s="773"/>
    </row>
    <row r="256" spans="1:6">
      <c r="A256" s="783"/>
      <c r="B256" s="764" t="s">
        <v>235</v>
      </c>
      <c r="C256" s="234"/>
      <c r="D256" s="852"/>
      <c r="E256" s="772"/>
      <c r="F256" s="773"/>
    </row>
    <row r="257" spans="1:6">
      <c r="A257" s="774"/>
      <c r="B257" s="810"/>
      <c r="C257" s="318"/>
      <c r="D257" s="736"/>
      <c r="E257" s="772"/>
      <c r="F257" s="773"/>
    </row>
    <row r="258" spans="1:6" ht="38.25">
      <c r="A258" s="783" t="s">
        <v>236</v>
      </c>
      <c r="B258" s="376" t="s">
        <v>318</v>
      </c>
      <c r="C258" s="318" t="s">
        <v>89</v>
      </c>
      <c r="D258" s="320">
        <v>340</v>
      </c>
      <c r="E258" s="772"/>
      <c r="F258" s="773">
        <f>D258*E258</f>
        <v>0</v>
      </c>
    </row>
    <row r="259" spans="1:6">
      <c r="A259" s="783"/>
      <c r="B259" s="376"/>
      <c r="C259" s="318"/>
      <c r="D259" s="320"/>
      <c r="E259" s="853"/>
      <c r="F259" s="773"/>
    </row>
    <row r="260" spans="1:6">
      <c r="A260" s="782"/>
      <c r="B260" s="764" t="s">
        <v>319</v>
      </c>
      <c r="C260" s="234"/>
      <c r="D260" s="852"/>
      <c r="E260" s="772"/>
      <c r="F260" s="773"/>
    </row>
    <row r="261" spans="1:6">
      <c r="A261" s="783"/>
      <c r="B261" s="376"/>
      <c r="C261" s="318"/>
      <c r="D261" s="320"/>
      <c r="E261" s="772"/>
      <c r="F261" s="773"/>
    </row>
    <row r="262" spans="1:6">
      <c r="A262" s="783" t="s">
        <v>320</v>
      </c>
      <c r="B262" s="376" t="s">
        <v>321</v>
      </c>
      <c r="C262" s="234" t="s">
        <v>89</v>
      </c>
      <c r="D262" s="852">
        <v>14</v>
      </c>
      <c r="E262" s="772"/>
      <c r="F262" s="773">
        <f>D262*E262</f>
        <v>0</v>
      </c>
    </row>
    <row r="263" spans="1:6">
      <c r="A263" s="783"/>
      <c r="B263" s="376"/>
      <c r="C263" s="234"/>
      <c r="D263" s="852"/>
      <c r="E263" s="772"/>
      <c r="F263" s="773"/>
    </row>
    <row r="264" spans="1:6">
      <c r="A264" s="827"/>
      <c r="B264" s="319" t="s">
        <v>177</v>
      </c>
      <c r="C264" s="318"/>
      <c r="D264" s="320"/>
      <c r="E264" s="853"/>
      <c r="F264" s="773"/>
    </row>
    <row r="265" spans="1:6">
      <c r="A265" s="827"/>
      <c r="B265" s="319"/>
      <c r="C265" s="318"/>
      <c r="D265" s="320"/>
      <c r="E265" s="772"/>
      <c r="F265" s="773"/>
    </row>
    <row r="266" spans="1:6">
      <c r="A266" s="827"/>
      <c r="B266" s="738" t="s">
        <v>178</v>
      </c>
      <c r="C266" s="318"/>
      <c r="D266" s="320"/>
      <c r="E266" s="772"/>
      <c r="F266" s="773"/>
    </row>
    <row r="267" spans="1:6">
      <c r="A267" s="827"/>
      <c r="B267" s="776"/>
      <c r="C267" s="318"/>
      <c r="D267" s="320"/>
      <c r="E267" s="772"/>
      <c r="F267" s="773"/>
    </row>
    <row r="268" spans="1:6" ht="25.5">
      <c r="A268" s="774"/>
      <c r="B268" s="324" t="s">
        <v>179</v>
      </c>
      <c r="C268" s="318"/>
      <c r="D268" s="320"/>
      <c r="E268" s="772"/>
      <c r="F268" s="773"/>
    </row>
    <row r="269" spans="1:6">
      <c r="A269" s="827"/>
      <c r="B269" s="776"/>
      <c r="C269" s="318"/>
      <c r="D269" s="320"/>
      <c r="E269" s="772"/>
      <c r="F269" s="773"/>
    </row>
    <row r="270" spans="1:6" ht="25.5">
      <c r="A270" s="774" t="s">
        <v>180</v>
      </c>
      <c r="B270" s="854" t="s">
        <v>181</v>
      </c>
      <c r="C270" s="318" t="s">
        <v>89</v>
      </c>
      <c r="D270" s="320">
        <v>87</v>
      </c>
      <c r="E270" s="772"/>
      <c r="F270" s="773">
        <f>D270*E270</f>
        <v>0</v>
      </c>
    </row>
    <row r="271" spans="1:6">
      <c r="A271" s="774"/>
      <c r="B271" s="854"/>
      <c r="C271" s="318"/>
      <c r="D271" s="320"/>
      <c r="E271" s="772"/>
      <c r="F271" s="773"/>
    </row>
    <row r="272" spans="1:6">
      <c r="A272" s="774"/>
      <c r="B272" s="319" t="s">
        <v>554</v>
      </c>
      <c r="C272" s="318"/>
      <c r="D272" s="320"/>
      <c r="E272" s="772"/>
      <c r="F272" s="773"/>
    </row>
    <row r="273" spans="1:6">
      <c r="A273" s="774"/>
      <c r="B273" s="776"/>
      <c r="C273" s="318"/>
      <c r="D273" s="320"/>
      <c r="E273" s="853"/>
      <c r="F273" s="773"/>
    </row>
    <row r="274" spans="1:6" ht="25.5">
      <c r="A274" s="774"/>
      <c r="B274" s="811" t="s">
        <v>555</v>
      </c>
      <c r="C274" s="318"/>
      <c r="D274" s="320"/>
      <c r="E274" s="772"/>
      <c r="F274" s="773"/>
    </row>
    <row r="275" spans="1:6">
      <c r="A275" s="774"/>
      <c r="B275" s="776"/>
      <c r="C275" s="318"/>
      <c r="D275" s="320"/>
      <c r="E275" s="772"/>
      <c r="F275" s="773"/>
    </row>
    <row r="276" spans="1:6">
      <c r="A276" s="680" t="s">
        <v>182</v>
      </c>
      <c r="B276" s="681" t="s">
        <v>556</v>
      </c>
      <c r="C276" s="680" t="s">
        <v>89</v>
      </c>
      <c r="D276" s="320">
        <v>87</v>
      </c>
      <c r="E276" s="772"/>
      <c r="F276" s="773">
        <f>D276*E276</f>
        <v>0</v>
      </c>
    </row>
    <row r="277" spans="1:6">
      <c r="A277" s="680"/>
      <c r="B277" s="681"/>
      <c r="C277" s="680"/>
      <c r="D277" s="788"/>
      <c r="E277" s="772"/>
      <c r="F277" s="773"/>
    </row>
    <row r="278" spans="1:6">
      <c r="A278" s="855"/>
      <c r="B278" s="856" t="s">
        <v>237</v>
      </c>
      <c r="C278" s="857"/>
      <c r="D278" s="366"/>
      <c r="E278" s="772"/>
      <c r="F278" s="773"/>
    </row>
    <row r="279" spans="1:6">
      <c r="A279" s="855"/>
      <c r="B279" s="826"/>
      <c r="C279" s="857"/>
      <c r="D279" s="366"/>
      <c r="E279" s="772"/>
      <c r="F279" s="773"/>
    </row>
    <row r="280" spans="1:6">
      <c r="A280" s="855"/>
      <c r="B280" s="826" t="s">
        <v>322</v>
      </c>
      <c r="C280" s="857"/>
      <c r="D280" s="366"/>
      <c r="E280" s="772"/>
      <c r="F280" s="773"/>
    </row>
    <row r="281" spans="1:6">
      <c r="A281" s="774"/>
      <c r="B281" s="822"/>
      <c r="C281" s="318"/>
      <c r="D281" s="320"/>
      <c r="E281" s="853"/>
      <c r="F281" s="773"/>
    </row>
    <row r="282" spans="1:6">
      <c r="A282" s="845"/>
      <c r="B282" s="363" t="s">
        <v>259</v>
      </c>
      <c r="C282" s="362"/>
      <c r="D282" s="364"/>
      <c r="E282" s="772"/>
      <c r="F282" s="773"/>
    </row>
    <row r="283" spans="1:6">
      <c r="A283" s="845"/>
      <c r="B283" s="858"/>
      <c r="C283" s="362"/>
      <c r="D283" s="364"/>
      <c r="E283" s="772"/>
      <c r="F283" s="773"/>
    </row>
    <row r="284" spans="1:6" ht="63.75">
      <c r="A284" s="845"/>
      <c r="B284" s="195" t="s">
        <v>323</v>
      </c>
      <c r="C284" s="362"/>
      <c r="D284" s="364"/>
      <c r="E284" s="772"/>
      <c r="F284" s="773"/>
    </row>
    <row r="285" spans="1:6">
      <c r="A285" s="845"/>
      <c r="B285" s="846"/>
      <c r="C285" s="362"/>
      <c r="D285" s="859"/>
      <c r="E285" s="772"/>
      <c r="F285" s="773"/>
    </row>
    <row r="286" spans="1:6" ht="38.25">
      <c r="A286" s="860" t="s">
        <v>940</v>
      </c>
      <c r="B286" s="322" t="s">
        <v>797</v>
      </c>
      <c r="C286" s="318" t="s">
        <v>31</v>
      </c>
      <c r="D286" s="323">
        <v>2</v>
      </c>
      <c r="E286" s="861"/>
      <c r="F286" s="773">
        <f>D286*E286</f>
        <v>0</v>
      </c>
    </row>
    <row r="287" spans="1:6">
      <c r="A287" s="783"/>
      <c r="B287" s="376"/>
      <c r="C287" s="234"/>
      <c r="D287" s="852"/>
      <c r="E287" s="772"/>
      <c r="F287" s="773"/>
    </row>
    <row r="288" spans="1:6">
      <c r="A288" s="783"/>
      <c r="B288" s="310" t="s">
        <v>260</v>
      </c>
      <c r="C288" s="325"/>
      <c r="D288" s="862"/>
      <c r="E288" s="1054"/>
      <c r="F288" s="1055"/>
    </row>
    <row r="289" spans="1:6">
      <c r="A289" s="783"/>
      <c r="B289" s="330"/>
      <c r="C289" s="325"/>
      <c r="D289" s="863"/>
      <c r="E289" s="1054"/>
      <c r="F289" s="1055"/>
    </row>
    <row r="290" spans="1:6" ht="38.25">
      <c r="A290" s="783"/>
      <c r="B290" s="849" t="s">
        <v>309</v>
      </c>
      <c r="C290" s="325"/>
      <c r="D290" s="863"/>
      <c r="E290" s="1054"/>
      <c r="F290" s="1055"/>
    </row>
    <row r="291" spans="1:6">
      <c r="A291" s="783"/>
      <c r="B291" s="864"/>
      <c r="C291" s="325"/>
      <c r="D291" s="863"/>
      <c r="E291" s="1054"/>
      <c r="F291" s="1055"/>
    </row>
    <row r="292" spans="1:6">
      <c r="A292" s="774" t="s">
        <v>798</v>
      </c>
      <c r="B292" s="330" t="s">
        <v>799</v>
      </c>
      <c r="C292" s="325" t="s">
        <v>31</v>
      </c>
      <c r="D292" s="863">
        <v>1</v>
      </c>
      <c r="E292" s="865"/>
      <c r="F292" s="773">
        <f>D292*E292</f>
        <v>0</v>
      </c>
    </row>
    <row r="293" spans="1:6">
      <c r="A293" s="783"/>
      <c r="B293" s="376"/>
      <c r="C293" s="234"/>
      <c r="D293" s="852"/>
      <c r="E293" s="772"/>
      <c r="F293" s="773"/>
    </row>
    <row r="294" spans="1:6">
      <c r="A294" s="774" t="s">
        <v>800</v>
      </c>
      <c r="B294" s="330" t="s">
        <v>801</v>
      </c>
      <c r="C294" s="325" t="s">
        <v>31</v>
      </c>
      <c r="D294" s="863">
        <v>2</v>
      </c>
      <c r="E294" s="865"/>
      <c r="F294" s="773">
        <f>D294*E294</f>
        <v>0</v>
      </c>
    </row>
    <row r="295" spans="1:6">
      <c r="A295" s="783"/>
      <c r="B295" s="376"/>
      <c r="C295" s="234"/>
      <c r="D295" s="852"/>
      <c r="E295" s="772"/>
      <c r="F295" s="773"/>
    </row>
    <row r="296" spans="1:6">
      <c r="A296" s="774" t="s">
        <v>802</v>
      </c>
      <c r="B296" s="330" t="s">
        <v>803</v>
      </c>
      <c r="C296" s="325" t="s">
        <v>31</v>
      </c>
      <c r="D296" s="863">
        <v>12</v>
      </c>
      <c r="E296" s="865"/>
      <c r="F296" s="773">
        <f>D296*E296</f>
        <v>0</v>
      </c>
    </row>
    <row r="297" spans="1:6">
      <c r="A297" s="783"/>
      <c r="B297" s="376"/>
      <c r="C297" s="234"/>
      <c r="D297" s="852"/>
      <c r="E297" s="772"/>
      <c r="F297" s="773"/>
    </row>
    <row r="298" spans="1:6">
      <c r="A298" s="827"/>
      <c r="B298" s="319"/>
      <c r="C298" s="318"/>
      <c r="D298" s="320"/>
      <c r="E298" s="772"/>
      <c r="F298" s="773"/>
    </row>
    <row r="299" spans="1:6">
      <c r="A299" s="827"/>
      <c r="B299" s="319"/>
      <c r="C299" s="318"/>
      <c r="D299" s="320"/>
      <c r="E299" s="772"/>
      <c r="F299" s="773"/>
    </row>
    <row r="300" spans="1:6">
      <c r="A300" s="774"/>
      <c r="B300" s="854"/>
      <c r="C300" s="318"/>
      <c r="D300" s="320"/>
      <c r="E300" s="772"/>
      <c r="F300" s="773"/>
    </row>
    <row r="301" spans="1:6">
      <c r="A301" s="783"/>
      <c r="B301" s="376"/>
      <c r="C301" s="318"/>
      <c r="D301" s="320"/>
      <c r="E301" s="772"/>
      <c r="F301" s="773"/>
    </row>
    <row r="302" spans="1:6">
      <c r="A302" s="796"/>
      <c r="B302" s="797"/>
      <c r="C302" s="798"/>
      <c r="D302" s="799"/>
      <c r="E302" s="800"/>
      <c r="F302" s="817">
        <f>SUM(F243:F301)</f>
        <v>0</v>
      </c>
    </row>
    <row r="303" spans="1:6">
      <c r="A303" s="827"/>
      <c r="B303" s="319"/>
      <c r="C303" s="318"/>
      <c r="D303" s="320"/>
      <c r="E303" s="772"/>
      <c r="F303" s="773"/>
    </row>
    <row r="304" spans="1:6">
      <c r="A304" s="845"/>
      <c r="B304" s="363" t="s">
        <v>261</v>
      </c>
      <c r="C304" s="362"/>
      <c r="D304" s="364"/>
      <c r="E304" s="772">
        <v>0</v>
      </c>
      <c r="F304" s="773"/>
    </row>
    <row r="305" spans="1:6">
      <c r="A305" s="845"/>
      <c r="B305" s="866"/>
      <c r="C305" s="362"/>
      <c r="D305" s="364"/>
      <c r="E305" s="772">
        <v>0</v>
      </c>
      <c r="F305" s="773"/>
    </row>
    <row r="306" spans="1:6" ht="89.25">
      <c r="A306" s="845"/>
      <c r="B306" s="195" t="s">
        <v>324</v>
      </c>
      <c r="C306" s="362"/>
      <c r="D306" s="364"/>
      <c r="E306" s="772"/>
      <c r="F306" s="773"/>
    </row>
    <row r="307" spans="1:6">
      <c r="A307" s="845"/>
      <c r="B307" s="846"/>
      <c r="C307" s="362"/>
      <c r="D307" s="859"/>
      <c r="E307" s="772"/>
      <c r="F307" s="773"/>
    </row>
    <row r="308" spans="1:6">
      <c r="A308" s="860" t="s">
        <v>941</v>
      </c>
      <c r="B308" s="322" t="s">
        <v>804</v>
      </c>
      <c r="C308" s="318" t="s">
        <v>31</v>
      </c>
      <c r="D308" s="323">
        <v>4</v>
      </c>
      <c r="E308" s="772"/>
      <c r="F308" s="773">
        <f>D308*E308</f>
        <v>0</v>
      </c>
    </row>
    <row r="309" spans="1:6">
      <c r="A309" s="867"/>
      <c r="B309" s="810"/>
      <c r="C309" s="318"/>
      <c r="D309" s="323"/>
      <c r="E309" s="772"/>
      <c r="F309" s="773"/>
    </row>
    <row r="310" spans="1:6">
      <c r="A310" s="779"/>
      <c r="B310" s="322"/>
      <c r="C310" s="318"/>
      <c r="D310" s="323"/>
      <c r="E310" s="772"/>
      <c r="F310" s="773"/>
    </row>
    <row r="311" spans="1:6">
      <c r="A311" s="860" t="s">
        <v>942</v>
      </c>
      <c r="B311" s="810" t="s">
        <v>325</v>
      </c>
      <c r="C311" s="318" t="s">
        <v>31</v>
      </c>
      <c r="D311" s="323">
        <v>8</v>
      </c>
      <c r="E311" s="853"/>
      <c r="F311" s="773">
        <f>D311*E311</f>
        <v>0</v>
      </c>
    </row>
    <row r="312" spans="1:6">
      <c r="A312" s="779"/>
      <c r="B312" s="322"/>
      <c r="C312" s="318"/>
      <c r="D312" s="323"/>
      <c r="E312" s="772"/>
      <c r="F312" s="773"/>
    </row>
    <row r="313" spans="1:6" ht="38.25">
      <c r="A313" s="860" t="s">
        <v>943</v>
      </c>
      <c r="B313" s="810" t="s">
        <v>326</v>
      </c>
      <c r="C313" s="318" t="s">
        <v>31</v>
      </c>
      <c r="D313" s="323">
        <v>2</v>
      </c>
      <c r="E313" s="772"/>
      <c r="F313" s="773">
        <f>D313*E313</f>
        <v>0</v>
      </c>
    </row>
    <row r="314" spans="1:6">
      <c r="A314" s="845"/>
      <c r="B314" s="324"/>
      <c r="C314" s="362"/>
      <c r="D314" s="859"/>
      <c r="E314" s="779"/>
      <c r="F314" s="773"/>
    </row>
    <row r="315" spans="1:6">
      <c r="A315" s="860" t="s">
        <v>944</v>
      </c>
      <c r="B315" s="846" t="s">
        <v>327</v>
      </c>
      <c r="C315" s="362" t="s">
        <v>31</v>
      </c>
      <c r="D315" s="859">
        <v>2</v>
      </c>
      <c r="E315" s="772"/>
      <c r="F315" s="773">
        <f>D315*E315</f>
        <v>0</v>
      </c>
    </row>
    <row r="316" spans="1:6">
      <c r="A316" s="335"/>
      <c r="B316" s="846"/>
      <c r="C316" s="362"/>
      <c r="D316" s="859"/>
      <c r="E316" s="772"/>
      <c r="F316" s="773"/>
    </row>
    <row r="317" spans="1:6" ht="63.75">
      <c r="A317" s="335"/>
      <c r="B317" s="858" t="s">
        <v>328</v>
      </c>
      <c r="C317" s="362"/>
      <c r="D317" s="859"/>
      <c r="E317" s="772"/>
      <c r="F317" s="773"/>
    </row>
    <row r="318" spans="1:6">
      <c r="A318" s="335"/>
      <c r="B318" s="846"/>
      <c r="C318" s="362"/>
      <c r="D318" s="859"/>
      <c r="E318" s="772"/>
      <c r="F318" s="773"/>
    </row>
    <row r="319" spans="1:6">
      <c r="A319" s="335" t="s">
        <v>936</v>
      </c>
      <c r="B319" s="846" t="s">
        <v>329</v>
      </c>
      <c r="C319" s="362" t="s">
        <v>31</v>
      </c>
      <c r="D319" s="859">
        <v>2</v>
      </c>
      <c r="E319" s="772"/>
      <c r="F319" s="773">
        <f>D319*E319</f>
        <v>0</v>
      </c>
    </row>
    <row r="320" spans="1:6">
      <c r="A320" s="335"/>
      <c r="B320" s="846"/>
      <c r="C320" s="362"/>
      <c r="D320" s="859"/>
      <c r="E320" s="772"/>
      <c r="F320" s="773"/>
    </row>
    <row r="321" spans="1:6">
      <c r="A321" s="845"/>
      <c r="B321" s="363" t="s">
        <v>258</v>
      </c>
      <c r="C321" s="362"/>
      <c r="D321" s="364"/>
      <c r="E321" s="772"/>
      <c r="F321" s="773"/>
    </row>
    <row r="322" spans="1:6">
      <c r="A322" s="845"/>
      <c r="B322" s="846"/>
      <c r="C322" s="362"/>
      <c r="D322" s="364"/>
      <c r="E322" s="772"/>
      <c r="F322" s="773"/>
    </row>
    <row r="323" spans="1:6" ht="63.75">
      <c r="A323" s="860" t="s">
        <v>936</v>
      </c>
      <c r="B323" s="322" t="s">
        <v>330</v>
      </c>
      <c r="C323" s="318" t="s">
        <v>89</v>
      </c>
      <c r="D323" s="320">
        <v>115</v>
      </c>
      <c r="E323" s="772"/>
      <c r="F323" s="773">
        <f>D323*E323</f>
        <v>0</v>
      </c>
    </row>
    <row r="324" spans="1:6">
      <c r="A324" s="821"/>
      <c r="B324" s="322"/>
      <c r="C324" s="318"/>
      <c r="D324" s="320"/>
      <c r="E324" s="779"/>
      <c r="F324" s="773"/>
    </row>
    <row r="325" spans="1:6">
      <c r="A325" s="868"/>
      <c r="B325" s="826" t="s">
        <v>263</v>
      </c>
      <c r="C325" s="318"/>
      <c r="D325" s="320"/>
      <c r="E325" s="772"/>
      <c r="F325" s="773"/>
    </row>
    <row r="326" spans="1:6">
      <c r="A326" s="774"/>
      <c r="B326" s="822"/>
      <c r="C326" s="318"/>
      <c r="D326" s="320"/>
      <c r="E326" s="772"/>
      <c r="F326" s="773"/>
    </row>
    <row r="327" spans="1:6" ht="25.5">
      <c r="A327" s="860" t="s">
        <v>938</v>
      </c>
      <c r="B327" s="869" t="s">
        <v>331</v>
      </c>
      <c r="C327" s="318" t="s">
        <v>9</v>
      </c>
      <c r="D327" s="318">
        <v>1</v>
      </c>
      <c r="E327" s="772"/>
      <c r="F327" s="773">
        <f>D327*E327</f>
        <v>0</v>
      </c>
    </row>
    <row r="328" spans="1:6">
      <c r="A328" s="868"/>
      <c r="B328" s="869"/>
      <c r="C328" s="318"/>
      <c r="D328" s="318"/>
      <c r="E328" s="772"/>
      <c r="F328" s="773"/>
    </row>
    <row r="329" spans="1:6" ht="38.25">
      <c r="A329" s="860" t="s">
        <v>937</v>
      </c>
      <c r="B329" s="870" t="s">
        <v>332</v>
      </c>
      <c r="C329" s="680" t="s">
        <v>31</v>
      </c>
      <c r="D329" s="824">
        <v>4</v>
      </c>
      <c r="E329" s="772"/>
      <c r="F329" s="773">
        <f>D329*E329</f>
        <v>0</v>
      </c>
    </row>
    <row r="330" spans="1:6">
      <c r="A330" s="868"/>
      <c r="B330" s="869"/>
      <c r="C330" s="318"/>
      <c r="D330" s="320"/>
      <c r="E330" s="779"/>
      <c r="F330" s="773"/>
    </row>
    <row r="331" spans="1:6" ht="76.5">
      <c r="A331" s="860" t="s">
        <v>939</v>
      </c>
      <c r="B331" s="858" t="s">
        <v>333</v>
      </c>
      <c r="C331" s="318" t="s">
        <v>9</v>
      </c>
      <c r="D331" s="871">
        <v>1</v>
      </c>
      <c r="E331" s="872"/>
      <c r="F331" s="773">
        <f>D331*E331</f>
        <v>0</v>
      </c>
    </row>
    <row r="332" spans="1:6">
      <c r="A332" s="868"/>
      <c r="B332" s="235"/>
      <c r="C332" s="318"/>
      <c r="D332" s="320"/>
      <c r="E332" s="772"/>
      <c r="F332" s="773"/>
    </row>
    <row r="333" spans="1:6" ht="76.5">
      <c r="A333" s="860" t="s">
        <v>945</v>
      </c>
      <c r="B333" s="858" t="s">
        <v>334</v>
      </c>
      <c r="C333" s="680" t="s">
        <v>9</v>
      </c>
      <c r="D333" s="824">
        <v>1</v>
      </c>
      <c r="E333" s="772"/>
      <c r="F333" s="773">
        <f>D333*E333</f>
        <v>0</v>
      </c>
    </row>
    <row r="334" spans="1:6">
      <c r="A334" s="873"/>
      <c r="B334" s="869"/>
      <c r="C334" s="318"/>
      <c r="D334" s="320"/>
      <c r="E334" s="772"/>
      <c r="F334" s="773"/>
    </row>
    <row r="335" spans="1:6">
      <c r="A335" s="867"/>
      <c r="B335" s="810"/>
      <c r="C335" s="318"/>
      <c r="D335" s="323"/>
      <c r="E335" s="772"/>
      <c r="F335" s="773"/>
    </row>
    <row r="336" spans="1:6">
      <c r="A336" s="867"/>
      <c r="B336" s="810"/>
      <c r="C336" s="318"/>
      <c r="D336" s="323"/>
      <c r="E336" s="779"/>
      <c r="F336" s="773"/>
    </row>
    <row r="337" spans="1:6">
      <c r="A337" s="867"/>
      <c r="B337" s="810"/>
      <c r="C337" s="318"/>
      <c r="D337" s="323"/>
      <c r="E337" s="772"/>
      <c r="F337" s="773"/>
    </row>
    <row r="338" spans="1:6">
      <c r="A338" s="867"/>
      <c r="B338" s="810"/>
      <c r="C338" s="318"/>
      <c r="D338" s="323"/>
      <c r="E338" s="772"/>
      <c r="F338" s="773"/>
    </row>
    <row r="339" spans="1:6">
      <c r="A339" s="867"/>
      <c r="B339" s="810"/>
      <c r="C339" s="318"/>
      <c r="D339" s="323"/>
      <c r="E339" s="779"/>
      <c r="F339" s="773"/>
    </row>
    <row r="340" spans="1:6">
      <c r="A340" s="867"/>
      <c r="B340" s="810"/>
      <c r="C340" s="318"/>
      <c r="D340" s="323"/>
      <c r="E340" s="772"/>
      <c r="F340" s="773"/>
    </row>
    <row r="341" spans="1:6">
      <c r="A341" s="867"/>
      <c r="B341" s="810"/>
      <c r="C341" s="318"/>
      <c r="D341" s="323"/>
      <c r="E341" s="772"/>
      <c r="F341" s="773"/>
    </row>
    <row r="342" spans="1:6">
      <c r="A342" s="867"/>
      <c r="B342" s="810"/>
      <c r="C342" s="318"/>
      <c r="D342" s="323"/>
      <c r="E342" s="772"/>
      <c r="F342" s="773"/>
    </row>
    <row r="343" spans="1:6">
      <c r="A343" s="860"/>
      <c r="B343" s="322"/>
      <c r="C343" s="318"/>
      <c r="D343" s="323"/>
      <c r="E343" s="772"/>
      <c r="F343" s="773"/>
    </row>
    <row r="344" spans="1:6">
      <c r="A344" s="874"/>
      <c r="B344" s="875"/>
      <c r="C344" s="876"/>
      <c r="D344" s="877"/>
      <c r="E344" s="779"/>
      <c r="F344" s="773"/>
    </row>
    <row r="345" spans="1:6">
      <c r="A345" s="796"/>
      <c r="B345" s="797"/>
      <c r="C345" s="798"/>
      <c r="D345" s="799"/>
      <c r="E345" s="800"/>
      <c r="F345" s="817">
        <f>SUM(F303:F344)</f>
        <v>0</v>
      </c>
    </row>
    <row r="346" spans="1:6">
      <c r="A346" s="774"/>
      <c r="B346" s="878"/>
      <c r="C346" s="879"/>
      <c r="D346" s="880"/>
      <c r="E346" s="881"/>
      <c r="F346" s="882"/>
    </row>
    <row r="347" spans="1:6">
      <c r="A347" s="868"/>
      <c r="B347" s="826" t="s">
        <v>335</v>
      </c>
      <c r="C347" s="318"/>
      <c r="D347" s="320"/>
      <c r="E347" s="772"/>
      <c r="F347" s="773"/>
    </row>
    <row r="348" spans="1:6">
      <c r="A348" s="868"/>
      <c r="B348" s="235"/>
      <c r="C348" s="318"/>
      <c r="D348" s="320"/>
      <c r="E348" s="772"/>
      <c r="F348" s="773"/>
    </row>
    <row r="349" spans="1:6" ht="90.75">
      <c r="A349" s="860" t="s">
        <v>946</v>
      </c>
      <c r="B349" s="322" t="s">
        <v>336</v>
      </c>
      <c r="C349" s="680" t="s">
        <v>9</v>
      </c>
      <c r="D349" s="824">
        <v>1</v>
      </c>
      <c r="E349" s="772"/>
      <c r="F349" s="773">
        <f>D349*E349</f>
        <v>0</v>
      </c>
    </row>
    <row r="350" spans="1:6">
      <c r="A350" s="873"/>
      <c r="B350" s="883"/>
      <c r="C350" s="680"/>
      <c r="D350" s="824"/>
      <c r="E350" s="772"/>
      <c r="F350" s="773"/>
    </row>
    <row r="351" spans="1:6" ht="38.25">
      <c r="A351" s="860" t="s">
        <v>947</v>
      </c>
      <c r="B351" s="883" t="s">
        <v>337</v>
      </c>
      <c r="C351" s="680" t="s">
        <v>9</v>
      </c>
      <c r="D351" s="824">
        <v>1</v>
      </c>
      <c r="E351" s="772"/>
      <c r="F351" s="773">
        <f t="shared" ref="F351:F369" si="0">D351*E351</f>
        <v>0</v>
      </c>
    </row>
    <row r="352" spans="1:6">
      <c r="A352" s="860"/>
      <c r="B352" s="883"/>
      <c r="C352" s="680"/>
      <c r="D352" s="824"/>
      <c r="E352" s="772"/>
      <c r="F352" s="773"/>
    </row>
    <row r="353" spans="1:6" ht="38.25">
      <c r="A353" s="860" t="s">
        <v>948</v>
      </c>
      <c r="B353" s="322" t="s">
        <v>338</v>
      </c>
      <c r="C353" s="318" t="s">
        <v>9</v>
      </c>
      <c r="D353" s="824">
        <v>1</v>
      </c>
      <c r="E353" s="802"/>
      <c r="F353" s="773">
        <f t="shared" si="0"/>
        <v>0</v>
      </c>
    </row>
    <row r="354" spans="1:6">
      <c r="A354" s="873"/>
      <c r="B354" s="884"/>
      <c r="C354" s="680"/>
      <c r="D354" s="824"/>
      <c r="E354" s="772"/>
      <c r="F354" s="773"/>
    </row>
    <row r="355" spans="1:6" ht="51">
      <c r="A355" s="860" t="s">
        <v>949</v>
      </c>
      <c r="B355" s="322" t="s">
        <v>339</v>
      </c>
      <c r="C355" s="318" t="s">
        <v>9</v>
      </c>
      <c r="D355" s="824">
        <v>2</v>
      </c>
      <c r="E355" s="802"/>
      <c r="F355" s="773">
        <f t="shared" si="0"/>
        <v>0</v>
      </c>
    </row>
    <row r="356" spans="1:6">
      <c r="A356" s="860"/>
      <c r="B356" s="322"/>
      <c r="C356" s="318"/>
      <c r="D356" s="824"/>
      <c r="E356" s="772"/>
      <c r="F356" s="773"/>
    </row>
    <row r="357" spans="1:6" ht="89.25">
      <c r="A357" s="860" t="s">
        <v>957</v>
      </c>
      <c r="B357" s="884" t="s">
        <v>340</v>
      </c>
      <c r="C357" s="318" t="s">
        <v>31</v>
      </c>
      <c r="D357" s="323">
        <v>2</v>
      </c>
      <c r="E357" s="885"/>
      <c r="F357" s="773">
        <f t="shared" si="0"/>
        <v>0</v>
      </c>
    </row>
    <row r="358" spans="1:6">
      <c r="A358" s="873"/>
      <c r="B358" s="883"/>
      <c r="C358" s="680"/>
      <c r="D358" s="824"/>
      <c r="E358" s="772"/>
      <c r="F358" s="773"/>
    </row>
    <row r="359" spans="1:6" ht="76.5">
      <c r="A359" s="860" t="s">
        <v>950</v>
      </c>
      <c r="B359" s="869" t="s">
        <v>341</v>
      </c>
      <c r="C359" s="318" t="s">
        <v>31</v>
      </c>
      <c r="D359" s="886">
        <v>4</v>
      </c>
      <c r="E359" s="887"/>
      <c r="F359" s="773">
        <f t="shared" si="0"/>
        <v>0</v>
      </c>
    </row>
    <row r="360" spans="1:6">
      <c r="A360" s="873"/>
      <c r="B360" s="883"/>
      <c r="C360" s="680"/>
      <c r="D360" s="888"/>
      <c r="E360" s="889"/>
      <c r="F360" s="773"/>
    </row>
    <row r="361" spans="1:6" ht="38.25">
      <c r="A361" s="860" t="s">
        <v>951</v>
      </c>
      <c r="B361" s="890" t="s">
        <v>342</v>
      </c>
      <c r="C361" s="318" t="s">
        <v>184</v>
      </c>
      <c r="D361" s="784">
        <v>78</v>
      </c>
      <c r="E361" s="889"/>
      <c r="F361" s="773">
        <f t="shared" si="0"/>
        <v>0</v>
      </c>
    </row>
    <row r="362" spans="1:6">
      <c r="A362" s="873"/>
      <c r="B362" s="869"/>
      <c r="C362" s="318"/>
      <c r="D362" s="320"/>
      <c r="E362" s="772"/>
      <c r="F362" s="773">
        <f t="shared" si="0"/>
        <v>0</v>
      </c>
    </row>
    <row r="363" spans="1:6" ht="52.5">
      <c r="A363" s="860" t="s">
        <v>560</v>
      </c>
      <c r="B363" s="891" t="s">
        <v>343</v>
      </c>
      <c r="C363" s="318" t="s">
        <v>148</v>
      </c>
      <c r="D363" s="377">
        <v>1</v>
      </c>
      <c r="E363" s="772"/>
      <c r="F363" s="773">
        <f t="shared" si="0"/>
        <v>0</v>
      </c>
    </row>
    <row r="364" spans="1:6">
      <c r="A364" s="873"/>
      <c r="B364" s="892"/>
      <c r="C364" s="839"/>
      <c r="D364" s="841"/>
      <c r="E364" s="792"/>
      <c r="F364" s="773"/>
    </row>
    <row r="365" spans="1:6" ht="38.25">
      <c r="A365" s="860" t="s">
        <v>952</v>
      </c>
      <c r="B365" s="890" t="s">
        <v>344</v>
      </c>
      <c r="C365" s="318" t="s">
        <v>31</v>
      </c>
      <c r="D365" s="323">
        <v>1</v>
      </c>
      <c r="E365" s="893"/>
      <c r="F365" s="773">
        <f t="shared" si="0"/>
        <v>0</v>
      </c>
    </row>
    <row r="366" spans="1:6">
      <c r="A366" s="873"/>
      <c r="B366" s="892"/>
      <c r="C366" s="839"/>
      <c r="D366" s="841"/>
      <c r="E366" s="792"/>
      <c r="F366" s="773"/>
    </row>
    <row r="367" spans="1:6" ht="51">
      <c r="A367" s="860" t="s">
        <v>953</v>
      </c>
      <c r="B367" s="894" t="s">
        <v>345</v>
      </c>
      <c r="C367" s="895" t="s">
        <v>31</v>
      </c>
      <c r="D367" s="896">
        <v>8</v>
      </c>
      <c r="E367" s="893"/>
      <c r="F367" s="773">
        <f t="shared" si="0"/>
        <v>0</v>
      </c>
    </row>
    <row r="368" spans="1:6">
      <c r="A368" s="873"/>
      <c r="B368" s="894"/>
      <c r="C368" s="895"/>
      <c r="D368" s="896"/>
      <c r="E368" s="885"/>
      <c r="F368" s="773"/>
    </row>
    <row r="369" spans="1:6" ht="51">
      <c r="A369" s="860" t="s">
        <v>954</v>
      </c>
      <c r="B369" s="894" t="s">
        <v>346</v>
      </c>
      <c r="C369" s="895" t="s">
        <v>31</v>
      </c>
      <c r="D369" s="895">
        <v>2</v>
      </c>
      <c r="E369" s="893"/>
      <c r="F369" s="773">
        <f t="shared" si="0"/>
        <v>0</v>
      </c>
    </row>
    <row r="370" spans="1:6">
      <c r="A370" s="873"/>
      <c r="B370" s="894"/>
      <c r="C370" s="895"/>
      <c r="D370" s="895"/>
      <c r="E370" s="885"/>
      <c r="F370" s="773"/>
    </row>
    <row r="371" spans="1:6">
      <c r="A371" s="860"/>
      <c r="B371" s="883"/>
      <c r="C371" s="680"/>
      <c r="D371" s="824"/>
      <c r="E371" s="772"/>
      <c r="F371" s="773"/>
    </row>
    <row r="372" spans="1:6">
      <c r="A372" s="873"/>
      <c r="B372" s="883"/>
      <c r="C372" s="680"/>
      <c r="D372" s="824"/>
      <c r="E372" s="772"/>
      <c r="F372" s="773"/>
    </row>
    <row r="373" spans="1:6">
      <c r="A373" s="860"/>
      <c r="B373" s="322"/>
      <c r="C373" s="318"/>
      <c r="D373" s="824"/>
      <c r="E373" s="772"/>
      <c r="F373" s="773"/>
    </row>
    <row r="374" spans="1:6">
      <c r="A374" s="873"/>
      <c r="B374" s="883"/>
      <c r="C374" s="680"/>
      <c r="D374" s="824"/>
      <c r="E374" s="772"/>
      <c r="F374" s="773"/>
    </row>
    <row r="375" spans="1:6">
      <c r="A375" s="897"/>
      <c r="B375" s="898"/>
      <c r="C375" s="897"/>
      <c r="D375" s="192"/>
      <c r="E375" s="899"/>
      <c r="F375" s="900"/>
    </row>
    <row r="376" spans="1:6">
      <c r="A376" s="796"/>
      <c r="B376" s="797"/>
      <c r="C376" s="798"/>
      <c r="D376" s="799"/>
      <c r="E376" s="901"/>
      <c r="F376" s="817">
        <f>SUM(F346:F375)</f>
        <v>0</v>
      </c>
    </row>
    <row r="377" spans="1:6">
      <c r="A377" s="680"/>
      <c r="B377" s="836"/>
      <c r="C377" s="680"/>
      <c r="D377" s="788"/>
      <c r="E377" s="792"/>
      <c r="F377" s="273"/>
    </row>
    <row r="378" spans="1:6">
      <c r="A378" s="224"/>
      <c r="B378" s="902"/>
      <c r="C378" s="226"/>
      <c r="D378" s="903"/>
      <c r="E378" s="889"/>
      <c r="F378" s="202"/>
    </row>
    <row r="379" spans="1:6">
      <c r="A379" s="904"/>
      <c r="B379" s="225"/>
      <c r="C379" s="226"/>
      <c r="D379" s="227"/>
      <c r="E379" s="889"/>
      <c r="F379" s="202"/>
    </row>
    <row r="380" spans="1:6">
      <c r="A380" s="827"/>
      <c r="B380" s="363" t="s">
        <v>347</v>
      </c>
      <c r="C380" s="318"/>
      <c r="D380" s="886"/>
      <c r="E380" s="785"/>
      <c r="F380" s="773"/>
    </row>
    <row r="381" spans="1:6">
      <c r="A381" s="827"/>
      <c r="B381" s="322"/>
      <c r="C381" s="318"/>
      <c r="D381" s="886"/>
      <c r="E381" s="905"/>
      <c r="F381" s="44"/>
    </row>
    <row r="382" spans="1:6" ht="38.25">
      <c r="A382" s="860" t="s">
        <v>955</v>
      </c>
      <c r="B382" s="883" t="s">
        <v>1319</v>
      </c>
      <c r="C382" s="680" t="s">
        <v>9</v>
      </c>
      <c r="D382" s="193">
        <v>1</v>
      </c>
      <c r="E382" s="887"/>
      <c r="F382" s="44">
        <f>D382*E382</f>
        <v>0</v>
      </c>
    </row>
    <row r="383" spans="1:6">
      <c r="A383" s="906"/>
      <c r="B383" s="739"/>
      <c r="C383" s="680"/>
      <c r="D383" s="193"/>
      <c r="E383" s="887"/>
      <c r="F383" s="44"/>
    </row>
    <row r="384" spans="1:6" ht="63.75">
      <c r="A384" s="860" t="s">
        <v>956</v>
      </c>
      <c r="B384" s="858" t="s">
        <v>348</v>
      </c>
      <c r="C384" s="362" t="s">
        <v>9</v>
      </c>
      <c r="D384" s="907">
        <v>1</v>
      </c>
      <c r="E384" s="908"/>
      <c r="F384" s="44">
        <f>D384*E384</f>
        <v>0</v>
      </c>
    </row>
    <row r="385" spans="1:7">
      <c r="A385" s="680"/>
      <c r="B385" s="858"/>
      <c r="C385" s="680"/>
      <c r="D385" s="192"/>
      <c r="E385" s="909"/>
      <c r="F385" s="44"/>
    </row>
    <row r="386" spans="1:7">
      <c r="A386" s="796"/>
      <c r="B386" s="797"/>
      <c r="C386" s="798"/>
      <c r="D386" s="799"/>
      <c r="E386" s="910"/>
      <c r="F386" s="817">
        <f>SUM(F377:F385)</f>
        <v>0</v>
      </c>
    </row>
    <row r="387" spans="1:7">
      <c r="A387" s="680"/>
      <c r="B387" s="836"/>
      <c r="C387" s="680"/>
      <c r="D387" s="788"/>
      <c r="E387" s="893"/>
      <c r="F387" s="273"/>
    </row>
    <row r="388" spans="1:7">
      <c r="A388" s="229"/>
      <c r="B388" s="911" t="s">
        <v>64</v>
      </c>
      <c r="C388" s="912"/>
      <c r="D388" s="913"/>
      <c r="E388" s="914"/>
      <c r="F388" s="915"/>
    </row>
    <row r="389" spans="1:7">
      <c r="A389" s="224"/>
      <c r="B389" s="230"/>
      <c r="C389" s="680"/>
      <c r="D389" s="788"/>
      <c r="E389" s="779"/>
      <c r="F389" s="273"/>
    </row>
    <row r="390" spans="1:7">
      <c r="A390" s="224"/>
      <c r="B390" s="233" t="s">
        <v>958</v>
      </c>
      <c r="C390" s="680"/>
      <c r="D390" s="788"/>
      <c r="E390" s="893"/>
      <c r="F390" s="273">
        <f>F65</f>
        <v>0</v>
      </c>
      <c r="G390" s="552"/>
    </row>
    <row r="391" spans="1:7">
      <c r="A391" s="224"/>
      <c r="B391" s="233" t="s">
        <v>959</v>
      </c>
      <c r="C391" s="680"/>
      <c r="D391" s="788"/>
      <c r="E391" s="893"/>
      <c r="F391" s="273">
        <f>F121</f>
        <v>0</v>
      </c>
      <c r="G391" s="552"/>
    </row>
    <row r="392" spans="1:7">
      <c r="A392" s="680"/>
      <c r="B392" s="233" t="s">
        <v>960</v>
      </c>
      <c r="C392" s="680"/>
      <c r="D392" s="788"/>
      <c r="E392" s="893"/>
      <c r="F392" s="273">
        <f>F185</f>
        <v>0</v>
      </c>
      <c r="G392" s="552"/>
    </row>
    <row r="393" spans="1:7">
      <c r="A393" s="680"/>
      <c r="B393" s="233" t="s">
        <v>961</v>
      </c>
      <c r="C393" s="680"/>
      <c r="D393" s="788"/>
      <c r="E393" s="779"/>
      <c r="F393" s="273">
        <f>F242</f>
        <v>0</v>
      </c>
      <c r="G393" s="552"/>
    </row>
    <row r="394" spans="1:7">
      <c r="A394" s="680"/>
      <c r="B394" s="233" t="s">
        <v>962</v>
      </c>
      <c r="C394" s="680"/>
      <c r="D394" s="788"/>
      <c r="E394" s="893"/>
      <c r="F394" s="273">
        <f>F302</f>
        <v>0</v>
      </c>
      <c r="G394" s="552"/>
    </row>
    <row r="395" spans="1:7">
      <c r="A395" s="680"/>
      <c r="B395" s="233" t="s">
        <v>963</v>
      </c>
      <c r="C395" s="680"/>
      <c r="D395" s="788"/>
      <c r="E395" s="893"/>
      <c r="F395" s="273">
        <f>F345</f>
        <v>0</v>
      </c>
      <c r="G395" s="552"/>
    </row>
    <row r="396" spans="1:7">
      <c r="A396" s="680"/>
      <c r="B396" s="233" t="s">
        <v>964</v>
      </c>
      <c r="C396" s="680"/>
      <c r="D396" s="788"/>
      <c r="E396" s="893"/>
      <c r="F396" s="273">
        <f>F376</f>
        <v>0</v>
      </c>
      <c r="G396" s="552"/>
    </row>
    <row r="397" spans="1:7">
      <c r="A397" s="680"/>
      <c r="B397" s="233" t="s">
        <v>965</v>
      </c>
      <c r="C397" s="680"/>
      <c r="D397" s="788"/>
      <c r="E397" s="893"/>
      <c r="F397" s="273">
        <f>F386</f>
        <v>0</v>
      </c>
      <c r="G397" s="552"/>
    </row>
    <row r="398" spans="1:7">
      <c r="A398" s="680"/>
      <c r="B398" s="836"/>
      <c r="C398" s="680"/>
      <c r="D398" s="788"/>
      <c r="E398" s="779"/>
      <c r="F398" s="273"/>
    </row>
    <row r="399" spans="1:7">
      <c r="A399" s="680"/>
      <c r="B399" s="836"/>
      <c r="C399" s="680"/>
      <c r="D399" s="788"/>
      <c r="E399" s="893"/>
      <c r="F399" s="273"/>
    </row>
    <row r="400" spans="1:7">
      <c r="A400" s="769"/>
      <c r="B400" s="916"/>
      <c r="C400" s="762"/>
      <c r="D400" s="917"/>
      <c r="E400" s="918"/>
      <c r="F400" s="721"/>
    </row>
    <row r="401" spans="1:6">
      <c r="A401" s="769"/>
      <c r="B401" s="919" t="s">
        <v>557</v>
      </c>
      <c r="C401" s="912"/>
      <c r="D401" s="913"/>
      <c r="E401" s="920"/>
      <c r="F401" s="724">
        <f>SUM(F390:F397)</f>
        <v>0</v>
      </c>
    </row>
    <row r="402" spans="1:6">
      <c r="A402" s="769"/>
      <c r="B402" s="919"/>
      <c r="C402" s="912"/>
      <c r="D402" s="913"/>
      <c r="E402" s="921"/>
      <c r="F402" s="726"/>
    </row>
    <row r="403" spans="1:6">
      <c r="A403" s="680"/>
      <c r="B403" s="922"/>
      <c r="C403" s="923"/>
      <c r="D403" s="924"/>
      <c r="E403" s="925"/>
      <c r="F403" s="730"/>
    </row>
    <row r="404" spans="1:6">
      <c r="A404" s="680"/>
      <c r="B404" s="919" t="s">
        <v>976</v>
      </c>
      <c r="C404" s="912" t="s">
        <v>31</v>
      </c>
      <c r="D404" s="926">
        <v>2</v>
      </c>
      <c r="E404" s="925"/>
      <c r="F404" s="724">
        <f>F401*D404</f>
        <v>0</v>
      </c>
    </row>
    <row r="405" spans="1:6">
      <c r="A405" s="912"/>
      <c r="B405" s="919"/>
      <c r="C405" s="912"/>
      <c r="D405" s="913"/>
      <c r="E405" s="927"/>
      <c r="F405" s="726"/>
    </row>
    <row r="406" spans="1:6">
      <c r="A406" s="912"/>
      <c r="B406" s="919"/>
      <c r="C406" s="912"/>
      <c r="D406" s="913"/>
      <c r="E406" s="927"/>
      <c r="F406" s="726"/>
    </row>
    <row r="407" spans="1:6">
      <c r="A407" s="912"/>
      <c r="B407" s="919"/>
      <c r="C407" s="912"/>
      <c r="D407" s="913"/>
      <c r="E407" s="927"/>
      <c r="F407" s="726"/>
    </row>
    <row r="408" spans="1:6">
      <c r="A408" s="912"/>
      <c r="B408" s="919"/>
      <c r="C408" s="912"/>
      <c r="D408" s="926"/>
      <c r="E408" s="927"/>
      <c r="F408" s="726"/>
    </row>
    <row r="409" spans="1:6">
      <c r="A409" s="680"/>
      <c r="B409" s="836"/>
      <c r="C409" s="680"/>
      <c r="D409" s="788"/>
      <c r="E409" s="925"/>
      <c r="F409" s="733"/>
    </row>
    <row r="410" spans="1:6">
      <c r="A410" s="680"/>
      <c r="B410" s="836"/>
      <c r="C410" s="680"/>
      <c r="D410" s="788"/>
      <c r="E410" s="925"/>
      <c r="F410" s="733"/>
    </row>
    <row r="411" spans="1:6">
      <c r="A411" s="680"/>
      <c r="B411" s="836"/>
      <c r="C411" s="680"/>
      <c r="D411" s="788"/>
      <c r="E411" s="925"/>
      <c r="F411" s="733"/>
    </row>
    <row r="412" spans="1:6">
      <c r="A412" s="680"/>
      <c r="B412" s="836"/>
      <c r="C412" s="680"/>
      <c r="D412" s="788"/>
      <c r="E412" s="925"/>
      <c r="F412" s="733"/>
    </row>
    <row r="413" spans="1:6">
      <c r="A413" s="680"/>
      <c r="B413" s="836"/>
      <c r="C413" s="680"/>
      <c r="D413" s="788"/>
      <c r="E413" s="925"/>
      <c r="F413" s="733"/>
    </row>
    <row r="414" spans="1:6">
      <c r="A414" s="680"/>
      <c r="B414" s="836"/>
      <c r="C414" s="680"/>
      <c r="D414" s="788"/>
      <c r="E414" s="925"/>
      <c r="F414" s="733"/>
    </row>
    <row r="415" spans="1:6">
      <c r="A415" s="680"/>
      <c r="B415" s="836"/>
      <c r="C415" s="680"/>
      <c r="D415" s="788"/>
      <c r="E415" s="925"/>
      <c r="F415" s="733"/>
    </row>
    <row r="416" spans="1:6">
      <c r="A416" s="680"/>
      <c r="B416" s="836"/>
      <c r="C416" s="680"/>
      <c r="D416" s="788"/>
      <c r="E416" s="925"/>
      <c r="F416" s="733"/>
    </row>
    <row r="417" spans="1:6">
      <c r="A417" s="680"/>
      <c r="B417" s="836"/>
      <c r="C417" s="680"/>
      <c r="D417" s="788"/>
      <c r="E417" s="925"/>
      <c r="F417" s="733"/>
    </row>
    <row r="418" spans="1:6">
      <c r="A418" s="680"/>
      <c r="B418" s="836"/>
      <c r="C418" s="680"/>
      <c r="D418" s="788"/>
      <c r="E418" s="925"/>
      <c r="F418" s="733"/>
    </row>
    <row r="419" spans="1:6">
      <c r="A419" s="680"/>
      <c r="B419" s="836"/>
      <c r="C419" s="680"/>
      <c r="D419" s="788"/>
      <c r="E419" s="925"/>
      <c r="F419" s="733"/>
    </row>
    <row r="420" spans="1:6">
      <c r="A420" s="680"/>
      <c r="B420" s="836"/>
      <c r="C420" s="680"/>
      <c r="D420" s="788"/>
      <c r="E420" s="925"/>
      <c r="F420" s="733"/>
    </row>
    <row r="421" spans="1:6">
      <c r="A421" s="680"/>
      <c r="B421" s="836"/>
      <c r="C421" s="680"/>
      <c r="D421" s="788"/>
      <c r="E421" s="925"/>
      <c r="F421" s="733"/>
    </row>
    <row r="422" spans="1:6">
      <c r="A422" s="680"/>
      <c r="B422" s="836"/>
      <c r="C422" s="680"/>
      <c r="D422" s="788"/>
      <c r="E422" s="925"/>
      <c r="F422" s="733"/>
    </row>
    <row r="423" spans="1:6">
      <c r="A423" s="680"/>
      <c r="B423" s="836"/>
      <c r="C423" s="680"/>
      <c r="D423" s="788"/>
      <c r="E423" s="925"/>
      <c r="F423" s="733"/>
    </row>
    <row r="424" spans="1:6">
      <c r="A424" s="680"/>
      <c r="B424" s="836"/>
      <c r="C424" s="680"/>
      <c r="D424" s="788"/>
      <c r="E424" s="925"/>
      <c r="F424" s="733"/>
    </row>
    <row r="425" spans="1:6">
      <c r="A425" s="680"/>
      <c r="B425" s="836"/>
      <c r="C425" s="680"/>
      <c r="D425" s="788"/>
      <c r="E425" s="925"/>
      <c r="F425" s="733"/>
    </row>
    <row r="426" spans="1:6">
      <c r="A426" s="680"/>
      <c r="B426" s="836"/>
      <c r="C426" s="680"/>
      <c r="D426" s="788"/>
      <c r="E426" s="925"/>
      <c r="F426" s="733"/>
    </row>
    <row r="427" spans="1:6">
      <c r="A427" s="680"/>
      <c r="B427" s="836"/>
      <c r="C427" s="680"/>
      <c r="D427" s="788"/>
      <c r="E427" s="925"/>
      <c r="F427" s="733"/>
    </row>
    <row r="428" spans="1:6">
      <c r="A428" s="680"/>
      <c r="B428" s="836"/>
      <c r="C428" s="680"/>
      <c r="D428" s="788"/>
      <c r="E428" s="925"/>
      <c r="F428" s="733"/>
    </row>
    <row r="429" spans="1:6">
      <c r="A429" s="680"/>
      <c r="B429" s="836"/>
      <c r="C429" s="680"/>
      <c r="D429" s="788"/>
      <c r="E429" s="925"/>
      <c r="F429" s="733"/>
    </row>
    <row r="430" spans="1:6">
      <c r="A430" s="680"/>
      <c r="B430" s="836"/>
      <c r="C430" s="680"/>
      <c r="D430" s="788"/>
      <c r="E430" s="925"/>
      <c r="F430" s="733"/>
    </row>
    <row r="431" spans="1:6">
      <c r="A431" s="680"/>
      <c r="B431" s="836"/>
      <c r="C431" s="680"/>
      <c r="D431" s="788"/>
      <c r="E431" s="925"/>
      <c r="F431" s="733"/>
    </row>
    <row r="432" spans="1:6">
      <c r="A432" s="680"/>
      <c r="B432" s="836"/>
      <c r="C432" s="680"/>
      <c r="D432" s="788"/>
      <c r="E432" s="925"/>
      <c r="F432" s="733"/>
    </row>
    <row r="433" spans="1:6">
      <c r="A433" s="680"/>
      <c r="B433" s="836"/>
      <c r="C433" s="680"/>
      <c r="D433" s="788"/>
      <c r="E433" s="925"/>
      <c r="F433" s="733"/>
    </row>
    <row r="434" spans="1:6">
      <c r="A434" s="680"/>
      <c r="B434" s="836"/>
      <c r="C434" s="680"/>
      <c r="D434" s="788"/>
      <c r="E434" s="925"/>
      <c r="F434" s="733"/>
    </row>
    <row r="435" spans="1:6">
      <c r="A435" s="680"/>
      <c r="B435" s="836"/>
      <c r="C435" s="680"/>
      <c r="D435" s="788"/>
      <c r="E435" s="925"/>
      <c r="F435" s="733"/>
    </row>
    <row r="436" spans="1:6">
      <c r="A436" s="680"/>
      <c r="B436" s="836"/>
      <c r="C436" s="680"/>
      <c r="D436" s="788"/>
      <c r="E436" s="925"/>
      <c r="F436" s="733"/>
    </row>
    <row r="437" spans="1:6">
      <c r="A437" s="680"/>
      <c r="B437" s="836"/>
      <c r="C437" s="680"/>
      <c r="D437" s="788"/>
      <c r="E437" s="925"/>
      <c r="F437" s="733"/>
    </row>
    <row r="438" spans="1:6">
      <c r="A438" s="632"/>
      <c r="B438" s="664"/>
      <c r="C438" s="632"/>
      <c r="D438" s="632"/>
      <c r="E438" s="199"/>
      <c r="F438" s="733"/>
    </row>
    <row r="439" spans="1:6">
      <c r="A439" s="632"/>
      <c r="B439" s="664"/>
      <c r="C439" s="632"/>
      <c r="D439" s="632"/>
      <c r="E439" s="199"/>
      <c r="F439" s="733"/>
    </row>
    <row r="440" spans="1:6">
      <c r="A440" s="632"/>
      <c r="B440" s="664"/>
      <c r="C440" s="632"/>
      <c r="D440" s="632"/>
      <c r="E440" s="199"/>
      <c r="F440" s="733"/>
    </row>
    <row r="441" spans="1:6">
      <c r="A441" s="1694" t="s">
        <v>65</v>
      </c>
      <c r="B441" s="1695"/>
      <c r="C441" s="1695"/>
      <c r="D441" s="1695"/>
      <c r="E441" s="1696"/>
      <c r="F441" s="734">
        <f>F404</f>
        <v>0</v>
      </c>
    </row>
    <row r="442" spans="1:6">
      <c r="A442" s="3"/>
      <c r="B442" s="2"/>
      <c r="C442" s="3"/>
      <c r="D442" s="3"/>
      <c r="E442" s="172"/>
      <c r="F442" s="78"/>
    </row>
    <row r="443" spans="1:6">
      <c r="A443" s="3"/>
      <c r="B443" s="2"/>
      <c r="C443" s="3"/>
      <c r="D443" s="3"/>
      <c r="E443" s="172"/>
      <c r="F443" s="78"/>
    </row>
  </sheetData>
  <mergeCells count="3">
    <mergeCell ref="A4:B4"/>
    <mergeCell ref="A441:E441"/>
    <mergeCell ref="A2:F2"/>
  </mergeCells>
  <pageMargins left="0.7" right="0.7" top="0.75" bottom="0.75" header="0.3" footer="0.3"/>
  <pageSetup scale="50" orientation="portrait" r:id="rId1"/>
  <rowBreaks count="3" manualBreakCount="3">
    <brk id="243" max="16383" man="1"/>
    <brk id="325" max="5" man="1"/>
    <brk id="377" max="16383" man="1"/>
  </rowBreaks>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8"/>
  <sheetViews>
    <sheetView view="pageBreakPreview" zoomScale="98" zoomScaleNormal="100" zoomScaleSheetLayoutView="98" workbookViewId="0">
      <selection activeCell="B347" sqref="B347"/>
    </sheetView>
  </sheetViews>
  <sheetFormatPr defaultRowHeight="15"/>
  <cols>
    <col min="1" max="1" width="12.7109375" customWidth="1"/>
    <col min="2" max="2" width="56.42578125" customWidth="1"/>
    <col min="3" max="3" width="7.140625" customWidth="1"/>
    <col min="4" max="4" width="10.7109375" customWidth="1"/>
    <col min="5" max="5" width="14.5703125" customWidth="1"/>
    <col min="6" max="6" width="16.7109375" customWidth="1"/>
  </cols>
  <sheetData>
    <row r="1" spans="1:6" ht="15" customHeight="1">
      <c r="A1" s="388" t="s">
        <v>464</v>
      </c>
      <c r="B1" s="388"/>
      <c r="C1" s="388"/>
      <c r="D1" s="388"/>
      <c r="E1" s="388"/>
      <c r="F1" s="388"/>
    </row>
    <row r="2" spans="1:6">
      <c r="A2" s="1682" t="s">
        <v>974</v>
      </c>
      <c r="B2" s="1683"/>
      <c r="C2" s="1683"/>
      <c r="D2" s="1683"/>
      <c r="E2" s="1683"/>
      <c r="F2" s="1684"/>
    </row>
    <row r="3" spans="1:6">
      <c r="A3" s="388"/>
      <c r="B3" s="389"/>
      <c r="C3" s="390"/>
      <c r="D3" s="390"/>
      <c r="E3" s="78"/>
      <c r="F3" s="78"/>
    </row>
    <row r="4" spans="1:6">
      <c r="A4" s="1690" t="s">
        <v>1304</v>
      </c>
      <c r="B4" s="1690"/>
      <c r="C4" s="79"/>
      <c r="D4" s="141"/>
      <c r="E4" s="155"/>
      <c r="F4" s="604"/>
    </row>
    <row r="5" spans="1:6">
      <c r="A5" s="1697" t="s">
        <v>967</v>
      </c>
      <c r="B5" s="1697"/>
      <c r="C5" s="1697"/>
      <c r="D5" s="1697"/>
      <c r="E5" s="1697"/>
      <c r="F5" s="604"/>
    </row>
    <row r="6" spans="1:6">
      <c r="A6" s="79"/>
      <c r="B6" s="52"/>
      <c r="C6" s="79"/>
      <c r="D6" s="79"/>
      <c r="E6" s="156"/>
      <c r="F6" s="605"/>
    </row>
    <row r="7" spans="1:6">
      <c r="A7" s="606" t="s">
        <v>1</v>
      </c>
      <c r="B7" s="607" t="s">
        <v>2</v>
      </c>
      <c r="C7" s="607" t="s">
        <v>3</v>
      </c>
      <c r="D7" s="608" t="s">
        <v>4</v>
      </c>
      <c r="E7" s="609" t="s">
        <v>5</v>
      </c>
      <c r="F7" s="610" t="s">
        <v>6</v>
      </c>
    </row>
    <row r="8" spans="1:6">
      <c r="A8" s="611"/>
      <c r="B8" s="403"/>
      <c r="C8" s="404"/>
      <c r="D8" s="405"/>
      <c r="E8" s="86" t="s">
        <v>365</v>
      </c>
      <c r="F8" s="87" t="s">
        <v>365</v>
      </c>
    </row>
    <row r="9" spans="1:6">
      <c r="A9" s="612"/>
      <c r="B9" s="613"/>
      <c r="C9" s="612"/>
      <c r="D9" s="612"/>
      <c r="E9" s="614"/>
      <c r="F9" s="615"/>
    </row>
    <row r="10" spans="1:6">
      <c r="A10" s="616"/>
      <c r="B10" s="572" t="s">
        <v>154</v>
      </c>
      <c r="C10" s="571"/>
      <c r="D10" s="590"/>
      <c r="E10" s="617"/>
      <c r="F10" s="618"/>
    </row>
    <row r="11" spans="1:6">
      <c r="A11" s="616"/>
      <c r="B11" s="153"/>
      <c r="C11" s="571"/>
      <c r="D11" s="590"/>
      <c r="E11" s="617"/>
      <c r="F11" s="618"/>
    </row>
    <row r="12" spans="1:6" ht="51">
      <c r="A12" s="619"/>
      <c r="B12" s="306" t="s">
        <v>1305</v>
      </c>
      <c r="C12" s="571"/>
      <c r="D12" s="590"/>
      <c r="E12" s="617">
        <v>0</v>
      </c>
      <c r="F12" s="618"/>
    </row>
    <row r="13" spans="1:6">
      <c r="A13" s="620"/>
      <c r="B13" s="621"/>
      <c r="C13" s="620"/>
      <c r="D13" s="622"/>
      <c r="E13" s="623">
        <v>0</v>
      </c>
      <c r="F13" s="624"/>
    </row>
    <row r="14" spans="1:6">
      <c r="A14" s="625"/>
      <c r="B14" s="574" t="s">
        <v>155</v>
      </c>
      <c r="C14" s="277"/>
      <c r="D14" s="582"/>
      <c r="E14" s="626"/>
      <c r="F14" s="618"/>
    </row>
    <row r="15" spans="1:6">
      <c r="A15" s="625"/>
      <c r="B15" s="575"/>
      <c r="C15" s="277"/>
      <c r="D15" s="582"/>
      <c r="E15" s="626"/>
      <c r="F15" s="618"/>
    </row>
    <row r="16" spans="1:6">
      <c r="A16" s="625"/>
      <c r="B16" s="574" t="s">
        <v>156</v>
      </c>
      <c r="C16" s="277"/>
      <c r="D16" s="582"/>
      <c r="E16" s="626"/>
      <c r="F16" s="618"/>
    </row>
    <row r="17" spans="1:6">
      <c r="A17" s="625"/>
      <c r="B17" s="575"/>
      <c r="C17" s="277"/>
      <c r="D17" s="582"/>
      <c r="E17" s="627"/>
      <c r="F17" s="618"/>
    </row>
    <row r="18" spans="1:6">
      <c r="A18" s="625" t="s">
        <v>157</v>
      </c>
      <c r="B18" s="575" t="s">
        <v>264</v>
      </c>
      <c r="C18" s="277" t="s">
        <v>158</v>
      </c>
      <c r="D18" s="628">
        <v>1.0999999999999999E-2</v>
      </c>
      <c r="E18" s="623"/>
      <c r="F18" s="624">
        <f>D18*E18</f>
        <v>0</v>
      </c>
    </row>
    <row r="19" spans="1:6">
      <c r="A19" s="625"/>
      <c r="B19" s="575"/>
      <c r="C19" s="277"/>
      <c r="D19" s="629"/>
      <c r="F19" s="624"/>
    </row>
    <row r="20" spans="1:6">
      <c r="A20" s="625"/>
      <c r="B20" s="574" t="s">
        <v>186</v>
      </c>
      <c r="C20" s="277"/>
      <c r="D20" s="508"/>
      <c r="E20" s="623"/>
      <c r="F20" s="624"/>
    </row>
    <row r="21" spans="1:6">
      <c r="A21" s="625"/>
      <c r="B21" s="575"/>
      <c r="C21" s="277"/>
      <c r="D21" s="582"/>
      <c r="E21" s="627"/>
      <c r="F21" s="624"/>
    </row>
    <row r="22" spans="1:6" ht="25.5">
      <c r="A22" s="625"/>
      <c r="B22" s="576" t="s">
        <v>187</v>
      </c>
      <c r="C22" s="277"/>
      <c r="D22" s="508"/>
      <c r="E22" s="623"/>
      <c r="F22" s="624"/>
    </row>
    <row r="23" spans="1:6">
      <c r="A23" s="625"/>
      <c r="B23" s="576"/>
      <c r="C23" s="277"/>
      <c r="D23" s="508"/>
      <c r="E23" s="623"/>
      <c r="F23" s="624"/>
    </row>
    <row r="24" spans="1:6">
      <c r="A24" s="625" t="s">
        <v>188</v>
      </c>
      <c r="B24" s="577" t="s">
        <v>189</v>
      </c>
      <c r="C24" s="277" t="s">
        <v>31</v>
      </c>
      <c r="D24" s="508">
        <v>1</v>
      </c>
      <c r="E24" s="623"/>
      <c r="F24" s="624">
        <f>D24*E24</f>
        <v>0</v>
      </c>
    </row>
    <row r="25" spans="1:6">
      <c r="A25" s="625"/>
      <c r="B25" s="575"/>
      <c r="C25" s="277"/>
      <c r="D25" s="508"/>
      <c r="E25" s="623"/>
      <c r="F25" s="624"/>
    </row>
    <row r="26" spans="1:6">
      <c r="A26" s="625"/>
      <c r="B26" s="574" t="s">
        <v>190</v>
      </c>
      <c r="C26" s="277"/>
      <c r="D26" s="508"/>
      <c r="F26" s="624"/>
    </row>
    <row r="27" spans="1:6">
      <c r="A27" s="625"/>
      <c r="B27" s="574"/>
      <c r="C27" s="277"/>
      <c r="D27" s="508"/>
      <c r="E27" s="623"/>
      <c r="F27" s="624"/>
    </row>
    <row r="28" spans="1:6" ht="25.5">
      <c r="A28" s="625"/>
      <c r="B28" s="576" t="s">
        <v>191</v>
      </c>
      <c r="C28" s="277"/>
      <c r="D28" s="584"/>
      <c r="E28" s="623"/>
      <c r="F28" s="624"/>
    </row>
    <row r="29" spans="1:6">
      <c r="A29" s="625"/>
      <c r="B29" s="576"/>
      <c r="C29" s="277"/>
      <c r="D29" s="584"/>
      <c r="E29" s="623"/>
      <c r="F29" s="624"/>
    </row>
    <row r="30" spans="1:6">
      <c r="A30" s="625" t="s">
        <v>192</v>
      </c>
      <c r="B30" s="577" t="s">
        <v>193</v>
      </c>
      <c r="C30" s="277" t="s">
        <v>31</v>
      </c>
      <c r="D30" s="508">
        <v>1</v>
      </c>
      <c r="E30" s="623"/>
      <c r="F30" s="624">
        <f>D30*E30</f>
        <v>0</v>
      </c>
    </row>
    <row r="31" spans="1:6">
      <c r="A31" s="619"/>
      <c r="B31" s="573"/>
      <c r="C31" s="571"/>
      <c r="D31" s="630"/>
      <c r="E31" s="623"/>
      <c r="F31" s="624"/>
    </row>
    <row r="32" spans="1:6">
      <c r="A32" s="631"/>
      <c r="B32" s="574" t="s">
        <v>159</v>
      </c>
      <c r="C32" s="277"/>
      <c r="D32" s="584"/>
      <c r="F32" s="624"/>
    </row>
    <row r="33" spans="1:6">
      <c r="A33" s="631"/>
      <c r="B33" s="575"/>
      <c r="C33" s="277"/>
      <c r="D33" s="584"/>
      <c r="E33" s="623"/>
      <c r="F33" s="624"/>
    </row>
    <row r="34" spans="1:6">
      <c r="A34" s="632"/>
      <c r="B34" s="157" t="s">
        <v>197</v>
      </c>
      <c r="C34" s="277"/>
      <c r="D34" s="633"/>
      <c r="E34" s="623"/>
      <c r="F34" s="624"/>
    </row>
    <row r="35" spans="1:6">
      <c r="A35" s="632"/>
      <c r="B35" s="157"/>
      <c r="C35" s="277"/>
      <c r="D35" s="633"/>
      <c r="E35" s="623"/>
      <c r="F35" s="624"/>
    </row>
    <row r="36" spans="1:6">
      <c r="A36" s="634"/>
      <c r="B36" s="572" t="s">
        <v>245</v>
      </c>
      <c r="C36" s="458"/>
      <c r="D36" s="584"/>
      <c r="E36" s="623"/>
      <c r="F36" s="624"/>
    </row>
    <row r="37" spans="1:6">
      <c r="A37" s="632"/>
      <c r="B37" s="157"/>
      <c r="C37" s="277"/>
      <c r="D37" s="633"/>
      <c r="E37" s="623"/>
      <c r="F37" s="624"/>
    </row>
    <row r="38" spans="1:6">
      <c r="A38" s="635" t="s">
        <v>247</v>
      </c>
      <c r="B38" s="459" t="s">
        <v>265</v>
      </c>
      <c r="C38" s="458" t="s">
        <v>81</v>
      </c>
      <c r="D38" s="743">
        <v>16</v>
      </c>
      <c r="E38" s="747"/>
      <c r="F38" s="624">
        <f>D38*E38</f>
        <v>0</v>
      </c>
    </row>
    <row r="39" spans="1:6">
      <c r="A39" s="632"/>
      <c r="B39" s="157"/>
      <c r="C39" s="277"/>
      <c r="D39" s="743"/>
      <c r="F39" s="624"/>
    </row>
    <row r="40" spans="1:6">
      <c r="A40" s="632"/>
      <c r="B40" s="158" t="s">
        <v>198</v>
      </c>
      <c r="C40" s="277"/>
      <c r="D40" s="743"/>
      <c r="E40" s="747"/>
      <c r="F40" s="624"/>
    </row>
    <row r="41" spans="1:6">
      <c r="A41" s="632"/>
      <c r="B41" s="157"/>
      <c r="C41" s="277"/>
      <c r="D41" s="633"/>
      <c r="E41" s="623"/>
      <c r="F41" s="624"/>
    </row>
    <row r="42" spans="1:6" ht="25.5">
      <c r="A42" s="632"/>
      <c r="B42" s="159" t="s">
        <v>266</v>
      </c>
      <c r="C42" s="277"/>
      <c r="D42" s="633"/>
      <c r="E42" s="623"/>
      <c r="F42" s="624"/>
    </row>
    <row r="43" spans="1:6">
      <c r="A43" s="632"/>
      <c r="B43" s="636"/>
      <c r="C43" s="632"/>
      <c r="D43" s="531"/>
      <c r="E43" s="623"/>
      <c r="F43" s="624"/>
    </row>
    <row r="44" spans="1:6">
      <c r="A44" s="625" t="s">
        <v>248</v>
      </c>
      <c r="B44" s="575" t="s">
        <v>267</v>
      </c>
      <c r="C44" s="277" t="s">
        <v>81</v>
      </c>
      <c r="D44" s="582">
        <v>1</v>
      </c>
      <c r="E44" s="623"/>
      <c r="F44" s="624">
        <f>D44*E44</f>
        <v>0</v>
      </c>
    </row>
    <row r="45" spans="1:6">
      <c r="A45" s="625" t="s">
        <v>268</v>
      </c>
      <c r="B45" s="577" t="s">
        <v>199</v>
      </c>
      <c r="C45" s="277" t="s">
        <v>81</v>
      </c>
      <c r="D45" s="582">
        <v>13</v>
      </c>
      <c r="E45" s="623"/>
      <c r="F45" s="624">
        <f>D45*E45</f>
        <v>0</v>
      </c>
    </row>
    <row r="46" spans="1:6">
      <c r="A46" s="625" t="s">
        <v>269</v>
      </c>
      <c r="B46" s="577" t="s">
        <v>270</v>
      </c>
      <c r="C46" s="277" t="s">
        <v>81</v>
      </c>
      <c r="D46" s="745">
        <v>17</v>
      </c>
      <c r="E46" s="747"/>
      <c r="F46" s="624">
        <f>D46*E46</f>
        <v>0</v>
      </c>
    </row>
    <row r="47" spans="1:6">
      <c r="A47" s="632"/>
      <c r="B47" s="160"/>
      <c r="C47" s="277"/>
      <c r="D47" s="745"/>
      <c r="F47" s="624"/>
    </row>
    <row r="48" spans="1:6">
      <c r="A48" s="632"/>
      <c r="B48" s="158" t="s">
        <v>200</v>
      </c>
      <c r="C48" s="277"/>
      <c r="D48" s="745"/>
      <c r="F48" s="624"/>
    </row>
    <row r="49" spans="1:6">
      <c r="A49" s="632"/>
      <c r="B49" s="150"/>
      <c r="C49" s="277"/>
      <c r="D49" s="745"/>
      <c r="E49" s="747"/>
      <c r="F49" s="624"/>
    </row>
    <row r="50" spans="1:6" ht="25.5">
      <c r="A50" s="632"/>
      <c r="B50" s="150" t="s">
        <v>271</v>
      </c>
      <c r="C50" s="277"/>
      <c r="D50" s="745"/>
      <c r="E50" s="747"/>
      <c r="F50" s="624"/>
    </row>
    <row r="51" spans="1:6">
      <c r="A51" s="632"/>
      <c r="B51" s="150"/>
      <c r="C51" s="277"/>
      <c r="D51" s="745"/>
      <c r="E51" s="747"/>
      <c r="F51" s="624"/>
    </row>
    <row r="52" spans="1:6">
      <c r="A52" s="632" t="s">
        <v>272</v>
      </c>
      <c r="B52" s="160" t="s">
        <v>273</v>
      </c>
      <c r="C52" s="277" t="s">
        <v>81</v>
      </c>
      <c r="D52" s="745">
        <v>0.5</v>
      </c>
      <c r="E52" s="706"/>
      <c r="F52" s="624">
        <f>D52*E52</f>
        <v>0</v>
      </c>
    </row>
    <row r="53" spans="1:6">
      <c r="A53" s="632" t="s">
        <v>274</v>
      </c>
      <c r="B53" s="577" t="s">
        <v>270</v>
      </c>
      <c r="C53" s="277" t="s">
        <v>81</v>
      </c>
      <c r="D53" s="745">
        <v>0.5</v>
      </c>
      <c r="E53" s="706"/>
      <c r="F53" s="624">
        <f>D53*E53</f>
        <v>0</v>
      </c>
    </row>
    <row r="54" spans="1:6">
      <c r="A54" s="632"/>
      <c r="B54" s="145"/>
      <c r="C54" s="277"/>
      <c r="D54" s="743"/>
      <c r="E54" s="706"/>
      <c r="F54" s="624"/>
    </row>
    <row r="55" spans="1:6">
      <c r="A55" s="632"/>
      <c r="B55" s="161" t="s">
        <v>201</v>
      </c>
      <c r="C55" s="277"/>
      <c r="D55" s="743"/>
      <c r="F55" s="624"/>
    </row>
    <row r="56" spans="1:6">
      <c r="A56" s="632"/>
      <c r="B56" s="160"/>
      <c r="C56" s="277"/>
      <c r="D56" s="743"/>
      <c r="F56" s="624"/>
    </row>
    <row r="57" spans="1:6">
      <c r="A57" s="632"/>
      <c r="B57" s="162" t="s">
        <v>275</v>
      </c>
      <c r="C57" s="277"/>
      <c r="D57" s="633"/>
      <c r="E57" s="638"/>
      <c r="F57" s="624"/>
    </row>
    <row r="58" spans="1:6">
      <c r="A58" s="632"/>
      <c r="B58" s="160"/>
      <c r="C58" s="277"/>
      <c r="D58" s="633"/>
      <c r="E58" s="638"/>
      <c r="F58" s="624"/>
    </row>
    <row r="59" spans="1:6" ht="25.5">
      <c r="A59" s="632"/>
      <c r="B59" s="159" t="s">
        <v>276</v>
      </c>
      <c r="C59" s="277"/>
      <c r="D59" s="633"/>
      <c r="E59" s="639"/>
      <c r="F59" s="624"/>
    </row>
    <row r="60" spans="1:6">
      <c r="A60" s="632"/>
      <c r="B60" s="160"/>
      <c r="C60" s="277"/>
      <c r="D60" s="633"/>
      <c r="E60" s="639"/>
      <c r="F60" s="624"/>
    </row>
    <row r="61" spans="1:6" ht="25.5">
      <c r="A61" s="640" t="s">
        <v>277</v>
      </c>
      <c r="B61" s="160" t="s">
        <v>278</v>
      </c>
      <c r="C61" s="277" t="s">
        <v>89</v>
      </c>
      <c r="D61" s="633">
        <v>43</v>
      </c>
      <c r="E61" s="639"/>
      <c r="F61" s="624">
        <f>D61*E61</f>
        <v>0</v>
      </c>
    </row>
    <row r="62" spans="1:6">
      <c r="A62" s="640"/>
      <c r="B62" s="160"/>
      <c r="C62" s="277"/>
      <c r="D62" s="633"/>
      <c r="E62" s="639"/>
      <c r="F62" s="624"/>
    </row>
    <row r="63" spans="1:6" ht="25.5">
      <c r="A63" s="640" t="s">
        <v>279</v>
      </c>
      <c r="B63" s="160" t="s">
        <v>205</v>
      </c>
      <c r="C63" s="277" t="s">
        <v>89</v>
      </c>
      <c r="D63" s="633">
        <v>3</v>
      </c>
      <c r="E63" s="639"/>
      <c r="F63" s="624">
        <f>D63*E63</f>
        <v>0</v>
      </c>
    </row>
    <row r="64" spans="1:6">
      <c r="A64" s="640"/>
      <c r="B64" s="160"/>
      <c r="C64" s="277"/>
      <c r="D64" s="633"/>
      <c r="E64" s="638"/>
      <c r="F64" s="641"/>
    </row>
    <row r="65" spans="1:6">
      <c r="A65" s="642"/>
      <c r="B65" s="643"/>
      <c r="C65" s="644"/>
      <c r="D65" s="645"/>
      <c r="E65" s="646"/>
      <c r="F65" s="647">
        <f>SUM(F13:F64)</f>
        <v>0</v>
      </c>
    </row>
    <row r="66" spans="1:6">
      <c r="A66" s="640"/>
      <c r="B66" s="160"/>
      <c r="C66" s="277"/>
      <c r="D66" s="633"/>
      <c r="E66" s="638"/>
      <c r="F66" s="537"/>
    </row>
    <row r="67" spans="1:6">
      <c r="A67" s="632"/>
      <c r="B67" s="162" t="s">
        <v>202</v>
      </c>
      <c r="C67" s="277"/>
      <c r="D67" s="633"/>
      <c r="E67" s="639"/>
      <c r="F67" s="624"/>
    </row>
    <row r="68" spans="1:6">
      <c r="A68" s="632"/>
      <c r="B68" s="162"/>
      <c r="C68" s="277"/>
      <c r="D68" s="633"/>
      <c r="E68" s="639"/>
      <c r="F68" s="624"/>
    </row>
    <row r="69" spans="1:6" ht="25.5">
      <c r="A69" s="632"/>
      <c r="B69" s="150" t="s">
        <v>280</v>
      </c>
      <c r="C69" s="277"/>
      <c r="D69" s="633"/>
      <c r="E69" s="623">
        <v>0</v>
      </c>
      <c r="F69" s="624"/>
    </row>
    <row r="70" spans="1:6">
      <c r="A70" s="632"/>
      <c r="B70" s="160"/>
      <c r="C70" s="277"/>
      <c r="D70" s="633"/>
      <c r="E70" s="623"/>
      <c r="F70" s="624"/>
    </row>
    <row r="71" spans="1:6" ht="25.5">
      <c r="A71" s="640" t="s">
        <v>203</v>
      </c>
      <c r="B71" s="160" t="s">
        <v>278</v>
      </c>
      <c r="C71" s="277" t="s">
        <v>89</v>
      </c>
      <c r="D71" s="633">
        <v>75</v>
      </c>
      <c r="E71" s="666"/>
      <c r="F71" s="624">
        <f>D71*E71</f>
        <v>0</v>
      </c>
    </row>
    <row r="72" spans="1:6">
      <c r="A72" s="640"/>
      <c r="B72" s="160"/>
      <c r="C72" s="277"/>
      <c r="D72" s="633"/>
      <c r="E72" s="666"/>
      <c r="F72" s="624"/>
    </row>
    <row r="73" spans="1:6" ht="25.5">
      <c r="A73" s="640" t="s">
        <v>204</v>
      </c>
      <c r="B73" s="160" t="s">
        <v>205</v>
      </c>
      <c r="C73" s="277" t="s">
        <v>89</v>
      </c>
      <c r="D73" s="743">
        <v>3</v>
      </c>
      <c r="E73" s="744"/>
      <c r="F73" s="624">
        <f>D73*E73</f>
        <v>0</v>
      </c>
    </row>
    <row r="74" spans="1:6">
      <c r="A74" s="640"/>
      <c r="B74" s="160"/>
      <c r="C74" s="277"/>
      <c r="D74" s="743"/>
      <c r="F74" s="624"/>
    </row>
    <row r="75" spans="1:6">
      <c r="A75" s="632"/>
      <c r="B75" s="162" t="s">
        <v>206</v>
      </c>
      <c r="C75" s="460"/>
      <c r="D75" s="648"/>
      <c r="E75" s="666"/>
      <c r="F75" s="624"/>
    </row>
    <row r="76" spans="1:6">
      <c r="A76" s="632"/>
      <c r="B76" s="162"/>
      <c r="C76" s="277"/>
      <c r="D76" s="633"/>
      <c r="E76" s="666"/>
      <c r="F76" s="624"/>
    </row>
    <row r="77" spans="1:6" ht="25.5">
      <c r="A77" s="632"/>
      <c r="B77" s="154" t="s">
        <v>281</v>
      </c>
      <c r="C77" s="277"/>
      <c r="D77" s="633"/>
      <c r="E77" s="666"/>
      <c r="F77" s="624"/>
    </row>
    <row r="78" spans="1:6">
      <c r="A78" s="632"/>
      <c r="B78" s="160"/>
      <c r="C78" s="277"/>
      <c r="D78" s="633"/>
      <c r="E78" s="666"/>
      <c r="F78" s="624"/>
    </row>
    <row r="79" spans="1:6">
      <c r="A79" s="632" t="s">
        <v>249</v>
      </c>
      <c r="B79" s="163" t="s">
        <v>282</v>
      </c>
      <c r="C79" s="277" t="s">
        <v>81</v>
      </c>
      <c r="D79" s="633">
        <v>23</v>
      </c>
      <c r="E79" s="666"/>
      <c r="F79" s="624">
        <f>D79*E79</f>
        <v>0</v>
      </c>
    </row>
    <row r="80" spans="1:6">
      <c r="A80" s="640"/>
      <c r="B80" s="649"/>
      <c r="C80" s="632"/>
      <c r="D80" s="650"/>
      <c r="E80" s="675"/>
      <c r="F80" s="624"/>
    </row>
    <row r="81" spans="1:6">
      <c r="A81" s="632" t="s">
        <v>208</v>
      </c>
      <c r="B81" s="160" t="s">
        <v>200</v>
      </c>
      <c r="C81" s="277" t="s">
        <v>81</v>
      </c>
      <c r="D81" s="633">
        <v>1</v>
      </c>
      <c r="E81" s="666"/>
      <c r="F81" s="624">
        <f>D81*E81</f>
        <v>0</v>
      </c>
    </row>
    <row r="82" spans="1:6">
      <c r="A82" s="632"/>
      <c r="B82" s="649"/>
      <c r="C82" s="632"/>
      <c r="D82" s="164"/>
      <c r="E82" s="675"/>
      <c r="F82" s="624"/>
    </row>
    <row r="83" spans="1:6">
      <c r="A83" s="625"/>
      <c r="B83" s="574" t="s">
        <v>283</v>
      </c>
      <c r="C83" s="277"/>
      <c r="D83" s="578"/>
      <c r="F83" s="624"/>
    </row>
    <row r="84" spans="1:6">
      <c r="A84" s="625"/>
      <c r="B84" s="581"/>
      <c r="C84" s="277"/>
      <c r="D84" s="578"/>
      <c r="E84" s="666"/>
      <c r="F84" s="624"/>
    </row>
    <row r="85" spans="1:6">
      <c r="A85" s="625"/>
      <c r="B85" s="574" t="s">
        <v>209</v>
      </c>
      <c r="C85" s="277"/>
      <c r="D85" s="578"/>
      <c r="E85" s="666"/>
      <c r="F85" s="624"/>
    </row>
    <row r="86" spans="1:6">
      <c r="A86" s="625"/>
      <c r="B86" s="573"/>
      <c r="C86" s="277"/>
      <c r="D86" s="578"/>
      <c r="E86" s="666"/>
      <c r="F86" s="624"/>
    </row>
    <row r="87" spans="1:6" ht="25.5">
      <c r="A87" s="625"/>
      <c r="B87" s="580" t="s">
        <v>284</v>
      </c>
      <c r="C87" s="277"/>
      <c r="D87" s="578"/>
      <c r="E87" s="666"/>
      <c r="F87" s="624"/>
    </row>
    <row r="88" spans="1:6">
      <c r="A88" s="625"/>
      <c r="B88" s="577"/>
      <c r="C88" s="277"/>
      <c r="D88" s="578"/>
      <c r="E88" s="666"/>
      <c r="F88" s="624"/>
    </row>
    <row r="89" spans="1:6" ht="25.5">
      <c r="A89" s="625" t="s">
        <v>211</v>
      </c>
      <c r="B89" s="577" t="s">
        <v>212</v>
      </c>
      <c r="C89" s="277" t="s">
        <v>81</v>
      </c>
      <c r="D89" s="582">
        <v>8.75</v>
      </c>
      <c r="E89" s="675"/>
      <c r="F89" s="624">
        <f>D89*E89</f>
        <v>0</v>
      </c>
    </row>
    <row r="90" spans="1:6">
      <c r="A90" s="652"/>
      <c r="B90" s="581"/>
      <c r="C90" s="277"/>
      <c r="D90" s="582"/>
      <c r="E90" s="666"/>
      <c r="F90" s="624"/>
    </row>
    <row r="91" spans="1:6" ht="25.5">
      <c r="A91" s="625" t="s">
        <v>213</v>
      </c>
      <c r="B91" s="577" t="s">
        <v>285</v>
      </c>
      <c r="C91" s="277" t="s">
        <v>81</v>
      </c>
      <c r="D91" s="582">
        <v>12</v>
      </c>
      <c r="E91" s="666"/>
      <c r="F91" s="624">
        <f>D91*E91</f>
        <v>0</v>
      </c>
    </row>
    <row r="92" spans="1:6">
      <c r="A92" s="632"/>
      <c r="B92" s="649"/>
      <c r="C92" s="632"/>
      <c r="D92" s="653"/>
      <c r="F92" s="624"/>
    </row>
    <row r="93" spans="1:6">
      <c r="A93" s="631"/>
      <c r="B93" s="574" t="s">
        <v>246</v>
      </c>
      <c r="C93" s="277"/>
      <c r="D93" s="582"/>
      <c r="E93" s="666"/>
      <c r="F93" s="624"/>
    </row>
    <row r="94" spans="1:6">
      <c r="A94" s="625"/>
      <c r="B94" s="577"/>
      <c r="C94" s="277"/>
      <c r="D94" s="582"/>
      <c r="E94" s="666"/>
      <c r="F94" s="624"/>
    </row>
    <row r="95" spans="1:6" ht="25.5">
      <c r="A95" s="625" t="s">
        <v>286</v>
      </c>
      <c r="B95" s="596" t="s">
        <v>287</v>
      </c>
      <c r="C95" s="277" t="s">
        <v>89</v>
      </c>
      <c r="D95" s="582">
        <v>52.5</v>
      </c>
      <c r="E95" s="666"/>
      <c r="F95" s="624">
        <f>D95*E95</f>
        <v>0</v>
      </c>
    </row>
    <row r="96" spans="1:6">
      <c r="A96" s="625"/>
      <c r="B96" s="577"/>
      <c r="C96" s="277"/>
      <c r="D96" s="582"/>
      <c r="E96" s="666"/>
      <c r="F96" s="624"/>
    </row>
    <row r="97" spans="1:6">
      <c r="A97" s="632"/>
      <c r="B97" s="161" t="s">
        <v>214</v>
      </c>
      <c r="C97" s="277"/>
      <c r="D97" s="637"/>
      <c r="E97" s="666"/>
      <c r="F97" s="624"/>
    </row>
    <row r="98" spans="1:6">
      <c r="A98" s="632"/>
      <c r="B98" s="160"/>
      <c r="C98" s="277"/>
      <c r="D98" s="637"/>
      <c r="E98" s="666"/>
      <c r="F98" s="624"/>
    </row>
    <row r="99" spans="1:6">
      <c r="A99" s="632"/>
      <c r="B99" s="161" t="s">
        <v>215</v>
      </c>
      <c r="C99" s="277"/>
      <c r="D99" s="637"/>
      <c r="E99" s="666"/>
      <c r="F99" s="624"/>
    </row>
    <row r="100" spans="1:6">
      <c r="A100" s="632"/>
      <c r="B100" s="160"/>
      <c r="C100" s="277"/>
      <c r="D100" s="745"/>
      <c r="F100" s="624"/>
    </row>
    <row r="101" spans="1:6">
      <c r="A101" s="632"/>
      <c r="B101" s="162" t="s">
        <v>161</v>
      </c>
      <c r="C101" s="277"/>
      <c r="D101" s="745"/>
      <c r="E101" s="744"/>
      <c r="F101" s="624"/>
    </row>
    <row r="102" spans="1:6">
      <c r="A102" s="632"/>
      <c r="B102" s="162"/>
      <c r="C102" s="277"/>
      <c r="D102" s="637"/>
      <c r="E102" s="666"/>
      <c r="F102" s="624"/>
    </row>
    <row r="103" spans="1:6">
      <c r="A103" s="632"/>
      <c r="B103" s="158" t="s">
        <v>216</v>
      </c>
      <c r="C103" s="277"/>
      <c r="D103" s="637"/>
      <c r="E103" s="666"/>
      <c r="F103" s="624"/>
    </row>
    <row r="104" spans="1:6">
      <c r="A104" s="632"/>
      <c r="B104" s="160"/>
      <c r="C104" s="277"/>
      <c r="D104" s="637"/>
      <c r="E104" s="666"/>
      <c r="F104" s="624"/>
    </row>
    <row r="105" spans="1:6" ht="38.25">
      <c r="A105" s="632"/>
      <c r="B105" s="159" t="s">
        <v>288</v>
      </c>
      <c r="C105" s="277"/>
      <c r="D105" s="637"/>
      <c r="E105" s="666"/>
      <c r="F105" s="624"/>
    </row>
    <row r="106" spans="1:6">
      <c r="A106" s="632"/>
      <c r="B106" s="160"/>
      <c r="C106" s="277"/>
      <c r="D106" s="637"/>
      <c r="E106" s="666"/>
      <c r="F106" s="624"/>
    </row>
    <row r="107" spans="1:6">
      <c r="A107" s="632" t="s">
        <v>217</v>
      </c>
      <c r="B107" s="160" t="s">
        <v>289</v>
      </c>
      <c r="C107" s="277" t="s">
        <v>81</v>
      </c>
      <c r="D107" s="637">
        <v>0.9</v>
      </c>
      <c r="E107" s="666"/>
      <c r="F107" s="624">
        <f>D107*E107</f>
        <v>0</v>
      </c>
    </row>
    <row r="108" spans="1:6">
      <c r="A108" s="632"/>
      <c r="B108" s="149"/>
      <c r="C108" s="277"/>
      <c r="D108" s="637"/>
      <c r="E108" s="666"/>
      <c r="F108" s="624"/>
    </row>
    <row r="109" spans="1:6">
      <c r="A109" s="632"/>
      <c r="B109" s="158" t="s">
        <v>162</v>
      </c>
      <c r="C109" s="277"/>
      <c r="D109" s="637"/>
      <c r="E109" s="666"/>
      <c r="F109" s="624"/>
    </row>
    <row r="110" spans="1:6">
      <c r="A110" s="632"/>
      <c r="B110" s="160"/>
      <c r="C110" s="277"/>
      <c r="D110" s="637"/>
      <c r="E110" s="666"/>
      <c r="F110" s="624"/>
    </row>
    <row r="111" spans="1:6" ht="38.25">
      <c r="A111" s="632"/>
      <c r="B111" s="159" t="s">
        <v>290</v>
      </c>
      <c r="C111" s="277"/>
      <c r="D111" s="637"/>
      <c r="E111" s="666"/>
      <c r="F111" s="624"/>
    </row>
    <row r="112" spans="1:6">
      <c r="A112" s="632"/>
      <c r="B112" s="160"/>
      <c r="C112" s="277"/>
      <c r="D112" s="637"/>
      <c r="E112" s="666"/>
      <c r="F112" s="624"/>
    </row>
    <row r="113" spans="1:6">
      <c r="A113" s="632" t="s">
        <v>163</v>
      </c>
      <c r="B113" s="160" t="s">
        <v>289</v>
      </c>
      <c r="C113" s="277" t="s">
        <v>81</v>
      </c>
      <c r="D113" s="582">
        <v>11</v>
      </c>
      <c r="E113" s="740"/>
      <c r="F113" s="624">
        <f>D113*E113</f>
        <v>0</v>
      </c>
    </row>
    <row r="114" spans="1:6">
      <c r="A114" s="625"/>
      <c r="B114" s="577"/>
      <c r="C114" s="277"/>
      <c r="D114" s="582"/>
      <c r="E114" s="666"/>
      <c r="F114" s="624"/>
    </row>
    <row r="115" spans="1:6">
      <c r="A115" s="625"/>
      <c r="B115" s="577"/>
      <c r="C115" s="277"/>
      <c r="D115" s="582"/>
      <c r="E115" s="666"/>
      <c r="F115" s="624"/>
    </row>
    <row r="116" spans="1:6">
      <c r="A116" s="625"/>
      <c r="B116" s="577"/>
      <c r="C116" s="277"/>
      <c r="D116" s="582"/>
      <c r="E116" s="666"/>
      <c r="F116" s="624"/>
    </row>
    <row r="117" spans="1:6">
      <c r="A117" s="625"/>
      <c r="B117" s="577"/>
      <c r="C117" s="277"/>
      <c r="D117" s="582"/>
      <c r="E117" s="666"/>
      <c r="F117" s="624"/>
    </row>
    <row r="118" spans="1:6">
      <c r="A118" s="625"/>
      <c r="B118" s="577"/>
      <c r="C118" s="277"/>
      <c r="D118" s="582"/>
      <c r="E118" s="666"/>
      <c r="F118" s="624"/>
    </row>
    <row r="119" spans="1:6">
      <c r="A119" s="640"/>
      <c r="B119" s="649"/>
      <c r="C119" s="632"/>
      <c r="D119" s="650"/>
      <c r="E119" s="675"/>
      <c r="F119" s="537"/>
    </row>
    <row r="120" spans="1:6">
      <c r="A120" s="105"/>
      <c r="B120" s="106"/>
      <c r="C120" s="107"/>
      <c r="D120" s="108"/>
      <c r="F120" s="109"/>
    </row>
    <row r="121" spans="1:6">
      <c r="A121" s="642"/>
      <c r="B121" s="643"/>
      <c r="C121" s="644"/>
      <c r="D121" s="645"/>
      <c r="E121" s="646" t="s">
        <v>48</v>
      </c>
      <c r="F121" s="123">
        <f>SUM(F66:F120)</f>
        <v>0</v>
      </c>
    </row>
    <row r="122" spans="1:6">
      <c r="A122" s="632"/>
      <c r="B122" s="649"/>
      <c r="C122" s="632"/>
      <c r="D122" s="653"/>
      <c r="E122" s="638"/>
      <c r="F122" s="537"/>
    </row>
    <row r="123" spans="1:6">
      <c r="A123" s="632"/>
      <c r="B123" s="157" t="s">
        <v>218</v>
      </c>
      <c r="C123" s="277"/>
      <c r="D123" s="637"/>
      <c r="E123" s="623">
        <v>0</v>
      </c>
      <c r="F123" s="624"/>
    </row>
    <row r="124" spans="1:6">
      <c r="A124" s="632"/>
      <c r="B124" s="149"/>
      <c r="C124" s="277"/>
      <c r="D124" s="637"/>
      <c r="E124" s="623">
        <v>0</v>
      </c>
      <c r="F124" s="624"/>
    </row>
    <row r="125" spans="1:6">
      <c r="A125" s="632"/>
      <c r="B125" s="158" t="s">
        <v>219</v>
      </c>
      <c r="C125" s="277"/>
      <c r="D125" s="637"/>
      <c r="E125" s="623">
        <v>0</v>
      </c>
      <c r="F125" s="624"/>
    </row>
    <row r="126" spans="1:6">
      <c r="A126" s="632"/>
      <c r="B126" s="160"/>
      <c r="C126" s="277"/>
      <c r="D126" s="637"/>
      <c r="E126" s="623">
        <v>0</v>
      </c>
      <c r="F126" s="624"/>
    </row>
    <row r="127" spans="1:6" ht="25.5">
      <c r="A127" s="632"/>
      <c r="B127" s="150" t="s">
        <v>291</v>
      </c>
      <c r="C127" s="277"/>
      <c r="D127" s="637"/>
      <c r="E127" s="623"/>
      <c r="F127" s="624"/>
    </row>
    <row r="128" spans="1:6">
      <c r="A128" s="632"/>
      <c r="B128" s="160"/>
      <c r="C128" s="277"/>
      <c r="D128" s="637"/>
      <c r="E128" s="623"/>
      <c r="F128" s="624"/>
    </row>
    <row r="129" spans="1:6">
      <c r="A129" s="640" t="s">
        <v>220</v>
      </c>
      <c r="B129" s="160" t="s">
        <v>221</v>
      </c>
      <c r="C129" s="277" t="s">
        <v>81</v>
      </c>
      <c r="D129" s="637">
        <v>0.9</v>
      </c>
      <c r="E129" s="623"/>
      <c r="F129" s="624">
        <f>D129*E129</f>
        <v>0</v>
      </c>
    </row>
    <row r="130" spans="1:6">
      <c r="A130" s="640"/>
      <c r="B130" s="160"/>
      <c r="C130" s="277"/>
      <c r="D130" s="637"/>
      <c r="E130" s="623"/>
      <c r="F130" s="624"/>
    </row>
    <row r="131" spans="1:6">
      <c r="A131" s="632"/>
      <c r="B131" s="162" t="s">
        <v>222</v>
      </c>
      <c r="C131" s="277"/>
      <c r="D131" s="637"/>
      <c r="E131" s="623"/>
      <c r="F131" s="624"/>
    </row>
    <row r="132" spans="1:6">
      <c r="A132" s="632"/>
      <c r="B132" s="160"/>
      <c r="C132" s="277"/>
      <c r="D132" s="637"/>
      <c r="E132" s="623"/>
      <c r="F132" s="624"/>
    </row>
    <row r="133" spans="1:6" ht="25.5">
      <c r="A133" s="632"/>
      <c r="B133" s="588" t="s">
        <v>292</v>
      </c>
      <c r="C133" s="277"/>
      <c r="D133" s="637"/>
      <c r="E133" s="623"/>
      <c r="F133" s="624"/>
    </row>
    <row r="134" spans="1:6">
      <c r="A134" s="632"/>
      <c r="B134" s="160"/>
      <c r="C134" s="277"/>
      <c r="D134" s="637"/>
      <c r="E134" s="623"/>
      <c r="F134" s="624"/>
    </row>
    <row r="135" spans="1:6">
      <c r="A135" s="655" t="s">
        <v>242</v>
      </c>
      <c r="B135" s="160" t="s">
        <v>241</v>
      </c>
      <c r="C135" s="277" t="s">
        <v>81</v>
      </c>
      <c r="D135" s="637">
        <v>7</v>
      </c>
      <c r="E135" s="623"/>
      <c r="F135" s="624">
        <f>D135*E135</f>
        <v>0</v>
      </c>
    </row>
    <row r="136" spans="1:6">
      <c r="A136" s="640"/>
      <c r="B136" s="160"/>
      <c r="C136" s="277"/>
      <c r="D136" s="637"/>
      <c r="E136" s="623"/>
      <c r="F136" s="624"/>
    </row>
    <row r="137" spans="1:6">
      <c r="A137" s="640"/>
      <c r="B137" s="656" t="s">
        <v>250</v>
      </c>
      <c r="C137" s="632"/>
      <c r="D137" s="653"/>
      <c r="E137" s="623"/>
      <c r="F137" s="624"/>
    </row>
    <row r="138" spans="1:6">
      <c r="A138" s="640"/>
      <c r="B138" s="649"/>
      <c r="C138" s="632"/>
      <c r="D138" s="653"/>
      <c r="E138" s="623"/>
      <c r="F138" s="624"/>
    </row>
    <row r="139" spans="1:6">
      <c r="A139" s="632"/>
      <c r="B139" s="162" t="s">
        <v>222</v>
      </c>
      <c r="C139" s="277"/>
      <c r="D139" s="637"/>
      <c r="E139" s="623"/>
      <c r="F139" s="624"/>
    </row>
    <row r="140" spans="1:6">
      <c r="A140" s="632"/>
      <c r="B140" s="160"/>
      <c r="C140" s="277"/>
      <c r="D140" s="637"/>
      <c r="E140" s="623"/>
      <c r="F140" s="624"/>
    </row>
    <row r="141" spans="1:6" ht="25.5">
      <c r="A141" s="632"/>
      <c r="B141" s="588" t="s">
        <v>293</v>
      </c>
      <c r="C141" s="277"/>
      <c r="D141" s="637"/>
      <c r="E141" s="623"/>
      <c r="F141" s="624"/>
    </row>
    <row r="142" spans="1:6">
      <c r="A142" s="632"/>
      <c r="B142" s="160"/>
      <c r="C142" s="277"/>
      <c r="D142" s="637"/>
      <c r="E142" s="623"/>
      <c r="F142" s="624"/>
    </row>
    <row r="143" spans="1:6">
      <c r="A143" s="657" t="s">
        <v>223</v>
      </c>
      <c r="B143" s="577" t="s">
        <v>241</v>
      </c>
      <c r="C143" s="277" t="s">
        <v>81</v>
      </c>
      <c r="D143" s="637">
        <v>3</v>
      </c>
      <c r="E143" s="623"/>
      <c r="F143" s="624">
        <f>D143*E143</f>
        <v>0</v>
      </c>
    </row>
    <row r="144" spans="1:6">
      <c r="A144" s="640"/>
      <c r="B144" s="656"/>
      <c r="C144" s="632"/>
      <c r="D144" s="653"/>
      <c r="E144" s="623"/>
      <c r="F144" s="624"/>
    </row>
    <row r="145" spans="1:6">
      <c r="A145" s="652"/>
      <c r="B145" s="658" t="s">
        <v>224</v>
      </c>
      <c r="C145" s="277"/>
      <c r="D145" s="578"/>
      <c r="E145" s="623"/>
      <c r="F145" s="624"/>
    </row>
    <row r="146" spans="1:6">
      <c r="A146" s="632"/>
      <c r="B146" s="160"/>
      <c r="C146" s="277"/>
      <c r="D146" s="637"/>
      <c r="E146" s="623"/>
      <c r="F146" s="624"/>
    </row>
    <row r="147" spans="1:6" ht="25.5">
      <c r="A147" s="625"/>
      <c r="B147" s="588" t="s">
        <v>294</v>
      </c>
      <c r="C147" s="277"/>
      <c r="D147" s="578"/>
      <c r="E147" s="623"/>
      <c r="F147" s="624"/>
    </row>
    <row r="148" spans="1:6">
      <c r="A148" s="657"/>
      <c r="B148" s="659"/>
      <c r="C148" s="74"/>
      <c r="D148" s="660"/>
      <c r="E148" s="623"/>
      <c r="F148" s="624"/>
    </row>
    <row r="149" spans="1:6">
      <c r="A149" s="657" t="s">
        <v>225</v>
      </c>
      <c r="B149" s="649" t="s">
        <v>226</v>
      </c>
      <c r="C149" s="74" t="s">
        <v>81</v>
      </c>
      <c r="D149" s="653">
        <v>1</v>
      </c>
      <c r="E149" s="623"/>
      <c r="F149" s="624">
        <f>D149*E149</f>
        <v>0</v>
      </c>
    </row>
    <row r="150" spans="1:6">
      <c r="A150" s="632"/>
      <c r="B150" s="157"/>
      <c r="C150" s="277"/>
      <c r="D150" s="633"/>
      <c r="F150" s="624"/>
    </row>
    <row r="151" spans="1:6">
      <c r="A151" s="632"/>
      <c r="B151" s="157" t="s">
        <v>164</v>
      </c>
      <c r="C151" s="277"/>
      <c r="D151" s="633"/>
      <c r="E151" s="623"/>
      <c r="F151" s="624"/>
    </row>
    <row r="152" spans="1:6">
      <c r="A152" s="632"/>
      <c r="B152" s="149"/>
      <c r="C152" s="277"/>
      <c r="D152" s="633"/>
      <c r="E152" s="623"/>
      <c r="F152" s="624"/>
    </row>
    <row r="153" spans="1:6">
      <c r="A153" s="655"/>
      <c r="B153" s="585" t="s">
        <v>165</v>
      </c>
      <c r="C153" s="277"/>
      <c r="D153" s="584"/>
      <c r="E153" s="623"/>
      <c r="F153" s="624"/>
    </row>
    <row r="154" spans="1:6">
      <c r="A154" s="625"/>
      <c r="B154" s="581"/>
      <c r="C154" s="277"/>
      <c r="D154" s="578"/>
      <c r="E154" s="623"/>
      <c r="F154" s="624"/>
    </row>
    <row r="155" spans="1:6">
      <c r="A155" s="625"/>
      <c r="B155" s="573" t="s">
        <v>166</v>
      </c>
      <c r="C155" s="277"/>
      <c r="D155" s="584"/>
      <c r="E155" s="623"/>
      <c r="F155" s="624"/>
    </row>
    <row r="156" spans="1:6">
      <c r="A156" s="625"/>
      <c r="B156" s="573"/>
      <c r="C156" s="277"/>
      <c r="D156" s="584"/>
      <c r="E156" s="623"/>
      <c r="F156" s="624"/>
    </row>
    <row r="157" spans="1:6">
      <c r="A157" s="661"/>
      <c r="B157" s="583" t="s">
        <v>227</v>
      </c>
      <c r="C157" s="277"/>
      <c r="D157" s="582"/>
      <c r="E157" s="623"/>
      <c r="F157" s="624"/>
    </row>
    <row r="158" spans="1:6">
      <c r="A158" s="661"/>
      <c r="B158" s="581"/>
      <c r="C158" s="277"/>
      <c r="D158" s="582"/>
      <c r="E158" s="623"/>
      <c r="F158" s="624"/>
    </row>
    <row r="159" spans="1:6">
      <c r="A159" s="625" t="s">
        <v>295</v>
      </c>
      <c r="B159" s="581" t="s">
        <v>229</v>
      </c>
      <c r="C159" s="277" t="s">
        <v>89</v>
      </c>
      <c r="D159" s="582">
        <v>2.5</v>
      </c>
      <c r="E159" s="623"/>
      <c r="F159" s="624">
        <f>D159*E159</f>
        <v>0</v>
      </c>
    </row>
    <row r="160" spans="1:6">
      <c r="A160" s="625"/>
      <c r="B160" s="577"/>
      <c r="C160" s="277"/>
      <c r="D160" s="582"/>
      <c r="E160" s="623"/>
      <c r="F160" s="624"/>
    </row>
    <row r="161" spans="1:6">
      <c r="A161" s="625"/>
      <c r="B161" s="573" t="s">
        <v>167</v>
      </c>
      <c r="C161" s="277"/>
      <c r="D161" s="582"/>
      <c r="E161" s="623"/>
      <c r="F161" s="624"/>
    </row>
    <row r="162" spans="1:6">
      <c r="A162" s="625"/>
      <c r="B162" s="575"/>
      <c r="C162" s="277"/>
      <c r="D162" s="582"/>
      <c r="E162" s="623"/>
      <c r="F162" s="624"/>
    </row>
    <row r="163" spans="1:6">
      <c r="A163" s="625"/>
      <c r="B163" s="576" t="s">
        <v>168</v>
      </c>
      <c r="C163" s="277"/>
      <c r="D163" s="582"/>
      <c r="E163" s="623"/>
      <c r="F163" s="624"/>
    </row>
    <row r="164" spans="1:6">
      <c r="A164" s="625"/>
      <c r="B164" s="576"/>
      <c r="C164" s="277"/>
      <c r="D164" s="582"/>
      <c r="E164" s="623"/>
      <c r="F164" s="624"/>
    </row>
    <row r="165" spans="1:6">
      <c r="A165" s="625" t="s">
        <v>228</v>
      </c>
      <c r="B165" s="581" t="s">
        <v>229</v>
      </c>
      <c r="C165" s="277" t="s">
        <v>89</v>
      </c>
      <c r="D165" s="582">
        <v>53</v>
      </c>
      <c r="E165" s="623"/>
      <c r="F165" s="624">
        <f>D165*E165</f>
        <v>0</v>
      </c>
    </row>
    <row r="166" spans="1:6">
      <c r="A166" s="655"/>
      <c r="B166" s="594"/>
      <c r="C166" s="277"/>
      <c r="D166" s="582"/>
      <c r="E166" s="623"/>
      <c r="F166" s="624"/>
    </row>
    <row r="167" spans="1:6">
      <c r="A167" s="655"/>
      <c r="B167" s="587" t="s">
        <v>169</v>
      </c>
      <c r="C167" s="277"/>
      <c r="D167" s="582"/>
      <c r="E167" s="623"/>
      <c r="F167" s="624"/>
    </row>
    <row r="168" spans="1:6">
      <c r="A168" s="655"/>
      <c r="B168" s="586"/>
      <c r="C168" s="277"/>
      <c r="D168" s="582"/>
      <c r="E168" s="623"/>
      <c r="F168" s="624"/>
    </row>
    <row r="169" spans="1:6">
      <c r="A169" s="655"/>
      <c r="B169" s="165" t="s">
        <v>296</v>
      </c>
      <c r="C169" s="277"/>
      <c r="D169" s="582"/>
      <c r="E169" s="623"/>
      <c r="F169" s="624"/>
    </row>
    <row r="170" spans="1:6">
      <c r="A170" s="655"/>
      <c r="B170" s="166"/>
      <c r="C170" s="277"/>
      <c r="D170" s="582"/>
      <c r="E170" s="623"/>
      <c r="F170" s="624"/>
    </row>
    <row r="171" spans="1:6">
      <c r="A171" s="655"/>
      <c r="B171" s="583" t="s">
        <v>251</v>
      </c>
      <c r="C171" s="277"/>
      <c r="D171" s="584"/>
      <c r="E171" s="623"/>
      <c r="F171" s="624"/>
    </row>
    <row r="172" spans="1:6">
      <c r="A172" s="655"/>
      <c r="B172" s="586"/>
      <c r="C172" s="277"/>
      <c r="D172" s="584"/>
      <c r="F172" s="624"/>
    </row>
    <row r="173" spans="1:6">
      <c r="A173" s="655" t="s">
        <v>170</v>
      </c>
      <c r="B173" s="586" t="s">
        <v>297</v>
      </c>
      <c r="C173" s="277" t="s">
        <v>79</v>
      </c>
      <c r="D173" s="662">
        <v>0.32</v>
      </c>
      <c r="E173" s="623"/>
      <c r="F173" s="624">
        <f>D173*E173</f>
        <v>0</v>
      </c>
    </row>
    <row r="174" spans="1:6">
      <c r="A174" s="663"/>
      <c r="B174" s="664"/>
      <c r="C174" s="632"/>
      <c r="D174" s="531"/>
      <c r="E174" s="623"/>
      <c r="F174" s="624"/>
    </row>
    <row r="175" spans="1:6">
      <c r="A175" s="625"/>
      <c r="B175" s="574" t="s">
        <v>252</v>
      </c>
      <c r="C175" s="277"/>
      <c r="D175" s="507"/>
      <c r="E175" s="623"/>
      <c r="F175" s="624"/>
    </row>
    <row r="176" spans="1:6">
      <c r="A176" s="625"/>
      <c r="B176" s="575"/>
      <c r="C176" s="277"/>
      <c r="D176" s="507"/>
      <c r="E176" s="623"/>
      <c r="F176" s="624"/>
    </row>
    <row r="177" spans="1:6" ht="38.25">
      <c r="A177" s="625"/>
      <c r="B177" s="576" t="s">
        <v>298</v>
      </c>
      <c r="C177" s="277"/>
      <c r="D177" s="507"/>
      <c r="E177" s="623"/>
      <c r="F177" s="624"/>
    </row>
    <row r="178" spans="1:6">
      <c r="A178" s="625"/>
      <c r="B178" s="575"/>
      <c r="C178" s="277"/>
      <c r="D178" s="507"/>
      <c r="E178" s="623"/>
      <c r="F178" s="624"/>
    </row>
    <row r="179" spans="1:6">
      <c r="A179" s="625" t="s">
        <v>253</v>
      </c>
      <c r="B179" s="575" t="s">
        <v>299</v>
      </c>
      <c r="C179" s="277" t="s">
        <v>89</v>
      </c>
      <c r="D179" s="584">
        <v>43</v>
      </c>
      <c r="E179" s="623"/>
      <c r="F179" s="624">
        <f>D179*E179</f>
        <v>0</v>
      </c>
    </row>
    <row r="180" spans="1:6">
      <c r="A180" s="632"/>
      <c r="B180" s="167"/>
      <c r="C180" s="632"/>
      <c r="D180" s="665"/>
      <c r="E180" s="623"/>
      <c r="F180" s="624"/>
    </row>
    <row r="181" spans="1:6">
      <c r="A181" s="655"/>
      <c r="B181" s="585"/>
      <c r="C181" s="277"/>
      <c r="D181" s="584"/>
      <c r="E181" s="623"/>
      <c r="F181" s="624"/>
    </row>
    <row r="182" spans="1:6">
      <c r="A182" s="625"/>
      <c r="B182" s="573"/>
      <c r="C182" s="277"/>
      <c r="D182" s="584"/>
      <c r="E182" s="623"/>
      <c r="F182" s="624"/>
    </row>
    <row r="183" spans="1:6">
      <c r="A183" s="625"/>
      <c r="B183" s="581"/>
      <c r="C183" s="277"/>
      <c r="D183" s="578"/>
      <c r="E183" s="623"/>
      <c r="F183" s="624"/>
    </row>
    <row r="184" spans="1:6">
      <c r="A184" s="655"/>
      <c r="B184" s="585"/>
      <c r="C184" s="277"/>
      <c r="D184" s="584"/>
      <c r="E184" s="666"/>
      <c r="F184" s="618"/>
    </row>
    <row r="185" spans="1:6">
      <c r="A185" s="642"/>
      <c r="B185" s="643"/>
      <c r="C185" s="644"/>
      <c r="D185" s="645"/>
      <c r="E185" s="646" t="s">
        <v>48</v>
      </c>
      <c r="F185" s="123">
        <f>SUM(F122:F184)</f>
        <v>0</v>
      </c>
    </row>
    <row r="186" spans="1:6">
      <c r="A186" s="655"/>
      <c r="B186" s="585"/>
      <c r="C186" s="277"/>
      <c r="D186" s="584"/>
      <c r="E186" s="666"/>
      <c r="F186" s="618"/>
    </row>
    <row r="187" spans="1:6">
      <c r="A187" s="483"/>
      <c r="B187" s="667" t="s">
        <v>171</v>
      </c>
      <c r="C187" s="483"/>
      <c r="D187" s="484"/>
      <c r="E187" s="623">
        <v>0</v>
      </c>
      <c r="F187" s="624"/>
    </row>
    <row r="188" spans="1:6">
      <c r="A188" s="483"/>
      <c r="B188" s="668"/>
      <c r="C188" s="483"/>
      <c r="D188" s="484"/>
      <c r="E188" s="623">
        <v>0</v>
      </c>
      <c r="F188" s="624"/>
    </row>
    <row r="189" spans="1:6">
      <c r="A189" s="632"/>
      <c r="B189" s="669" t="s">
        <v>300</v>
      </c>
      <c r="C189" s="632"/>
      <c r="D189" s="531"/>
      <c r="E189" s="623">
        <v>0</v>
      </c>
      <c r="F189" s="624"/>
    </row>
    <row r="190" spans="1:6">
      <c r="A190" s="632"/>
      <c r="B190" s="669"/>
      <c r="C190" s="632"/>
      <c r="D190" s="531"/>
      <c r="E190" s="623">
        <v>0</v>
      </c>
      <c r="F190" s="624"/>
    </row>
    <row r="191" spans="1:6">
      <c r="A191" s="632"/>
      <c r="B191" s="670" t="s">
        <v>172</v>
      </c>
      <c r="C191" s="632"/>
      <c r="D191" s="531"/>
      <c r="E191" s="623"/>
      <c r="F191" s="624"/>
    </row>
    <row r="192" spans="1:6">
      <c r="A192" s="632"/>
      <c r="B192" s="167"/>
      <c r="C192" s="168"/>
      <c r="D192" s="665"/>
      <c r="E192" s="623"/>
      <c r="F192" s="624"/>
    </row>
    <row r="193" spans="1:6">
      <c r="A193" s="632" t="s">
        <v>173</v>
      </c>
      <c r="B193" s="167" t="s">
        <v>301</v>
      </c>
      <c r="C193" s="277" t="s">
        <v>89</v>
      </c>
      <c r="D193" s="584">
        <v>43</v>
      </c>
      <c r="E193" s="623"/>
      <c r="F193" s="624">
        <f>D193*E193</f>
        <v>0</v>
      </c>
    </row>
    <row r="194" spans="1:6">
      <c r="A194" s="632"/>
      <c r="B194" s="167"/>
      <c r="C194" s="632"/>
      <c r="D194" s="665"/>
      <c r="E194" s="623"/>
      <c r="F194" s="624"/>
    </row>
    <row r="195" spans="1:6">
      <c r="A195" s="632" t="s">
        <v>243</v>
      </c>
      <c r="B195" s="167" t="s">
        <v>302</v>
      </c>
      <c r="C195" s="277" t="s">
        <v>89</v>
      </c>
      <c r="D195" s="584">
        <v>3</v>
      </c>
      <c r="E195" s="623"/>
      <c r="F195" s="624">
        <f>D195*E195</f>
        <v>0</v>
      </c>
    </row>
    <row r="196" spans="1:6">
      <c r="A196" s="632"/>
      <c r="B196" s="167"/>
      <c r="C196" s="632"/>
      <c r="D196" s="665"/>
      <c r="E196" s="623"/>
      <c r="F196" s="624"/>
    </row>
    <row r="197" spans="1:6">
      <c r="A197" s="671"/>
      <c r="B197" s="592" t="s">
        <v>303</v>
      </c>
      <c r="C197" s="591"/>
      <c r="D197" s="584"/>
      <c r="E197" s="623"/>
      <c r="F197" s="624"/>
    </row>
    <row r="198" spans="1:6">
      <c r="A198" s="671"/>
      <c r="B198" s="598"/>
      <c r="C198" s="591"/>
      <c r="D198" s="584"/>
      <c r="E198" s="623"/>
      <c r="F198" s="624"/>
    </row>
    <row r="199" spans="1:6">
      <c r="A199" s="671"/>
      <c r="B199" s="587" t="s">
        <v>304</v>
      </c>
      <c r="C199" s="591"/>
      <c r="D199" s="584"/>
      <c r="E199" s="623"/>
      <c r="F199" s="624"/>
    </row>
    <row r="200" spans="1:6">
      <c r="A200" s="671"/>
      <c r="B200" s="592"/>
      <c r="C200" s="591"/>
      <c r="D200" s="584"/>
      <c r="E200" s="623"/>
      <c r="F200" s="624"/>
    </row>
    <row r="201" spans="1:6" ht="38.25">
      <c r="A201" s="661"/>
      <c r="B201" s="672" t="s">
        <v>305</v>
      </c>
      <c r="C201" s="277"/>
      <c r="D201" s="584"/>
      <c r="E201" s="623"/>
      <c r="F201" s="624"/>
    </row>
    <row r="202" spans="1:6">
      <c r="A202" s="661"/>
      <c r="B202" s="586"/>
      <c r="C202" s="277"/>
      <c r="D202" s="584"/>
      <c r="E202" s="623"/>
      <c r="F202" s="624"/>
    </row>
    <row r="203" spans="1:6">
      <c r="A203" s="625" t="s">
        <v>306</v>
      </c>
      <c r="B203" s="586" t="s">
        <v>230</v>
      </c>
      <c r="C203" s="277" t="s">
        <v>89</v>
      </c>
      <c r="D203" s="584">
        <v>46</v>
      </c>
      <c r="E203" s="623"/>
      <c r="F203" s="624">
        <f>D203*E203</f>
        <v>0</v>
      </c>
    </row>
    <row r="204" spans="1:6">
      <c r="A204" s="625"/>
      <c r="B204" s="575"/>
      <c r="C204" s="277"/>
      <c r="D204" s="584"/>
      <c r="F204" s="624"/>
    </row>
    <row r="205" spans="1:6" ht="38.25">
      <c r="A205" s="661"/>
      <c r="B205" s="672" t="s">
        <v>305</v>
      </c>
      <c r="C205" s="277"/>
      <c r="D205" s="584"/>
      <c r="E205" s="623"/>
      <c r="F205" s="624"/>
    </row>
    <row r="206" spans="1:6">
      <c r="A206" s="661"/>
      <c r="B206" s="673"/>
      <c r="C206" s="277"/>
      <c r="D206" s="584"/>
      <c r="E206" s="623"/>
      <c r="F206" s="624"/>
    </row>
    <row r="207" spans="1:6">
      <c r="A207" s="625" t="s">
        <v>307</v>
      </c>
      <c r="B207" s="586" t="s">
        <v>308</v>
      </c>
      <c r="C207" s="277" t="s">
        <v>89</v>
      </c>
      <c r="D207" s="584">
        <v>59</v>
      </c>
      <c r="E207" s="623"/>
      <c r="F207" s="624">
        <f>D207*E207</f>
        <v>0</v>
      </c>
    </row>
    <row r="208" spans="1:6">
      <c r="A208" s="625"/>
      <c r="B208" s="575"/>
      <c r="C208" s="277"/>
      <c r="D208" s="584"/>
      <c r="E208" s="623"/>
      <c r="F208" s="624"/>
    </row>
    <row r="209" spans="1:6" ht="38.25">
      <c r="A209" s="625"/>
      <c r="B209" s="593" t="s">
        <v>309</v>
      </c>
      <c r="C209" s="277"/>
      <c r="D209" s="584"/>
      <c r="E209" s="623"/>
      <c r="F209" s="624"/>
    </row>
    <row r="210" spans="1:6">
      <c r="A210" s="625"/>
      <c r="B210" s="673"/>
      <c r="C210" s="277"/>
      <c r="D210" s="584"/>
      <c r="F210" s="624"/>
    </row>
    <row r="211" spans="1:6">
      <c r="A211" s="625" t="s">
        <v>310</v>
      </c>
      <c r="B211" s="586" t="s">
        <v>311</v>
      </c>
      <c r="C211" s="277" t="s">
        <v>89</v>
      </c>
      <c r="D211" s="584">
        <v>6.5</v>
      </c>
      <c r="E211" s="675"/>
      <c r="F211" s="624">
        <f>D211*E211</f>
        <v>0</v>
      </c>
    </row>
    <row r="212" spans="1:6">
      <c r="A212" s="632"/>
      <c r="B212" s="674"/>
      <c r="C212" s="632"/>
      <c r="D212" s="531"/>
      <c r="E212" s="651"/>
      <c r="F212" s="624"/>
    </row>
    <row r="213" spans="1:6" ht="25.5">
      <c r="A213" s="661"/>
      <c r="B213" s="583" t="s">
        <v>254</v>
      </c>
      <c r="C213" s="277"/>
      <c r="D213" s="584"/>
      <c r="E213" s="666"/>
      <c r="F213" s="624"/>
    </row>
    <row r="214" spans="1:6">
      <c r="A214" s="661"/>
      <c r="B214" s="586"/>
      <c r="C214" s="277"/>
      <c r="D214" s="584"/>
      <c r="E214" s="666"/>
      <c r="F214" s="624"/>
    </row>
    <row r="215" spans="1:6">
      <c r="A215" s="625" t="s">
        <v>312</v>
      </c>
      <c r="B215" s="586" t="s">
        <v>230</v>
      </c>
      <c r="C215" s="277" t="s">
        <v>184</v>
      </c>
      <c r="D215" s="584">
        <v>53</v>
      </c>
      <c r="E215" s="623"/>
      <c r="F215" s="624">
        <f>D215*E215</f>
        <v>0</v>
      </c>
    </row>
    <row r="216" spans="1:6">
      <c r="A216" s="632"/>
      <c r="B216" s="664"/>
      <c r="C216" s="632"/>
      <c r="D216" s="531"/>
      <c r="F216" s="624"/>
    </row>
    <row r="217" spans="1:6">
      <c r="A217" s="625"/>
      <c r="B217" s="587" t="s">
        <v>174</v>
      </c>
      <c r="C217" s="277"/>
      <c r="D217" s="584"/>
      <c r="E217" s="623"/>
      <c r="F217" s="624"/>
    </row>
    <row r="218" spans="1:6">
      <c r="A218" s="625"/>
      <c r="B218" s="586"/>
      <c r="C218" s="277"/>
      <c r="D218" s="584"/>
      <c r="E218" s="623"/>
      <c r="F218" s="624"/>
    </row>
    <row r="219" spans="1:6">
      <c r="A219" s="625"/>
      <c r="B219" s="585" t="s">
        <v>255</v>
      </c>
      <c r="C219" s="277"/>
      <c r="D219" s="507"/>
      <c r="E219" s="623"/>
      <c r="F219" s="624"/>
    </row>
    <row r="220" spans="1:6">
      <c r="A220" s="625"/>
      <c r="B220" s="581"/>
      <c r="C220" s="277"/>
      <c r="D220" s="584"/>
      <c r="E220" s="623"/>
      <c r="F220" s="624"/>
    </row>
    <row r="221" spans="1:6">
      <c r="A221" s="625"/>
      <c r="B221" s="658" t="s">
        <v>231</v>
      </c>
      <c r="C221" s="277"/>
      <c r="D221" s="584"/>
      <c r="F221" s="624"/>
    </row>
    <row r="222" spans="1:6">
      <c r="A222" s="625"/>
      <c r="B222" s="658"/>
      <c r="C222" s="277"/>
      <c r="D222" s="584"/>
      <c r="E222" s="623"/>
      <c r="F222" s="624"/>
    </row>
    <row r="223" spans="1:6" ht="38.25">
      <c r="A223" s="625"/>
      <c r="B223" s="583" t="s">
        <v>313</v>
      </c>
      <c r="C223" s="277"/>
      <c r="D223" s="584"/>
      <c r="E223" s="623"/>
      <c r="F223" s="624"/>
    </row>
    <row r="224" spans="1:6">
      <c r="A224" s="625"/>
      <c r="B224" s="586"/>
      <c r="C224" s="277"/>
      <c r="D224" s="584"/>
      <c r="E224" s="623"/>
      <c r="F224" s="624"/>
    </row>
    <row r="225" spans="1:6" ht="25.5">
      <c r="A225" s="625" t="s">
        <v>232</v>
      </c>
      <c r="B225" s="596" t="s">
        <v>256</v>
      </c>
      <c r="C225" s="277" t="s">
        <v>89</v>
      </c>
      <c r="D225" s="584">
        <v>5</v>
      </c>
      <c r="E225" s="623"/>
      <c r="F225" s="624">
        <f>D225*E225</f>
        <v>0</v>
      </c>
    </row>
    <row r="226" spans="1:6">
      <c r="A226" s="625"/>
      <c r="B226" s="596"/>
      <c r="C226" s="277"/>
      <c r="D226" s="584"/>
      <c r="E226" s="623"/>
      <c r="F226" s="624"/>
    </row>
    <row r="227" spans="1:6">
      <c r="A227" s="625"/>
      <c r="B227" s="658" t="s">
        <v>257</v>
      </c>
      <c r="C227" s="277"/>
      <c r="D227" s="584"/>
      <c r="E227" s="623"/>
      <c r="F227" s="624"/>
    </row>
    <row r="228" spans="1:6">
      <c r="A228" s="625"/>
      <c r="B228" s="658"/>
      <c r="C228" s="277"/>
      <c r="D228" s="584"/>
      <c r="E228" s="623"/>
      <c r="F228" s="624"/>
    </row>
    <row r="229" spans="1:6" ht="38.25">
      <c r="A229" s="625"/>
      <c r="B229" s="588" t="s">
        <v>314</v>
      </c>
      <c r="C229" s="277"/>
      <c r="D229" s="584"/>
      <c r="E229" s="623"/>
      <c r="F229" s="624"/>
    </row>
    <row r="230" spans="1:6">
      <c r="A230" s="625"/>
      <c r="B230" s="586"/>
      <c r="C230" s="277"/>
      <c r="D230" s="584"/>
      <c r="E230" s="623"/>
      <c r="F230" s="624"/>
    </row>
    <row r="231" spans="1:6" ht="25.5">
      <c r="A231" s="625" t="s">
        <v>233</v>
      </c>
      <c r="B231" s="596" t="s">
        <v>315</v>
      </c>
      <c r="C231" s="277" t="s">
        <v>89</v>
      </c>
      <c r="D231" s="584">
        <v>30</v>
      </c>
      <c r="E231" s="675"/>
      <c r="F231" s="624">
        <f>D231*E231</f>
        <v>0</v>
      </c>
    </row>
    <row r="232" spans="1:6">
      <c r="A232" s="625"/>
      <c r="B232" s="596"/>
      <c r="C232" s="277"/>
      <c r="D232" s="584"/>
      <c r="F232" s="624"/>
    </row>
    <row r="233" spans="1:6">
      <c r="A233" s="625"/>
      <c r="B233" s="575"/>
      <c r="C233" s="277"/>
      <c r="D233" s="584"/>
      <c r="E233" s="623"/>
      <c r="F233" s="624"/>
    </row>
    <row r="234" spans="1:6">
      <c r="A234" s="625"/>
      <c r="B234" s="575"/>
      <c r="C234" s="277"/>
      <c r="D234" s="584"/>
      <c r="E234" s="623"/>
      <c r="F234" s="624"/>
    </row>
    <row r="235" spans="1:6">
      <c r="A235" s="625"/>
      <c r="B235" s="575"/>
      <c r="C235" s="277"/>
      <c r="D235" s="584"/>
      <c r="E235" s="623"/>
      <c r="F235" s="624"/>
    </row>
    <row r="236" spans="1:6">
      <c r="A236" s="625"/>
      <c r="B236" s="575"/>
      <c r="C236" s="277"/>
      <c r="D236" s="584"/>
      <c r="E236" s="623"/>
      <c r="F236" s="624"/>
    </row>
    <row r="237" spans="1:6">
      <c r="A237" s="625"/>
      <c r="B237" s="575"/>
      <c r="C237" s="277"/>
      <c r="D237" s="584"/>
      <c r="E237" s="623"/>
      <c r="F237" s="624"/>
    </row>
    <row r="238" spans="1:6">
      <c r="A238" s="625"/>
      <c r="B238" s="575"/>
      <c r="C238" s="277"/>
      <c r="D238" s="584"/>
      <c r="E238" s="623"/>
      <c r="F238" s="624"/>
    </row>
    <row r="239" spans="1:6">
      <c r="A239" s="671"/>
      <c r="B239" s="592"/>
      <c r="C239" s="591"/>
      <c r="D239" s="584"/>
      <c r="E239" s="623"/>
      <c r="F239" s="624"/>
    </row>
    <row r="240" spans="1:6">
      <c r="A240" s="632"/>
      <c r="B240" s="664"/>
      <c r="C240" s="632"/>
      <c r="D240" s="650"/>
      <c r="F240" s="676"/>
    </row>
    <row r="241" spans="1:6">
      <c r="A241" s="632"/>
      <c r="B241" s="664"/>
      <c r="C241" s="632"/>
      <c r="D241" s="650"/>
      <c r="E241" s="675"/>
      <c r="F241" s="676"/>
    </row>
    <row r="242" spans="1:6">
      <c r="A242" s="642"/>
      <c r="B242" s="643"/>
      <c r="C242" s="644"/>
      <c r="D242" s="645"/>
      <c r="E242" s="646" t="s">
        <v>48</v>
      </c>
      <c r="F242" s="123">
        <f>SUM(F186:F241)</f>
        <v>0</v>
      </c>
    </row>
    <row r="243" spans="1:6">
      <c r="A243" s="632"/>
      <c r="B243" s="158"/>
      <c r="C243" s="632"/>
      <c r="D243" s="531"/>
      <c r="E243" s="651"/>
      <c r="F243" s="677"/>
    </row>
    <row r="244" spans="1:6">
      <c r="A244" s="625"/>
      <c r="B244" s="585" t="s">
        <v>175</v>
      </c>
      <c r="C244" s="277"/>
      <c r="D244" s="507"/>
      <c r="E244" s="623">
        <v>0</v>
      </c>
      <c r="F244" s="624"/>
    </row>
    <row r="245" spans="1:6">
      <c r="A245" s="625"/>
      <c r="B245" s="581"/>
      <c r="C245" s="277"/>
      <c r="D245" s="507"/>
      <c r="E245" s="623">
        <v>0</v>
      </c>
      <c r="F245" s="624"/>
    </row>
    <row r="246" spans="1:6">
      <c r="A246" s="625"/>
      <c r="B246" s="658" t="s">
        <v>257</v>
      </c>
      <c r="C246" s="277"/>
      <c r="D246" s="507"/>
      <c r="E246" s="623">
        <v>0</v>
      </c>
      <c r="F246" s="624"/>
    </row>
    <row r="247" spans="1:6">
      <c r="A247" s="661"/>
      <c r="B247" s="577"/>
      <c r="C247" s="277"/>
      <c r="D247" s="460"/>
      <c r="E247" s="623">
        <v>0</v>
      </c>
      <c r="F247" s="624"/>
    </row>
    <row r="248" spans="1:6" ht="38.25">
      <c r="A248" s="625"/>
      <c r="B248" s="588" t="s">
        <v>316</v>
      </c>
      <c r="C248" s="277"/>
      <c r="D248" s="507"/>
      <c r="E248" s="623"/>
      <c r="F248" s="624"/>
    </row>
    <row r="249" spans="1:6">
      <c r="A249" s="625"/>
      <c r="B249" s="586"/>
      <c r="C249" s="277"/>
      <c r="D249" s="507"/>
      <c r="E249" s="623"/>
      <c r="F249" s="624"/>
    </row>
    <row r="250" spans="1:6" ht="25.5">
      <c r="A250" s="625" t="s">
        <v>317</v>
      </c>
      <c r="B250" s="596" t="s">
        <v>315</v>
      </c>
      <c r="C250" s="277" t="s">
        <v>89</v>
      </c>
      <c r="D250" s="584">
        <v>140</v>
      </c>
      <c r="E250" s="623"/>
      <c r="F250" s="624">
        <f>D250*E250</f>
        <v>0</v>
      </c>
    </row>
    <row r="251" spans="1:6">
      <c r="A251" s="625"/>
      <c r="B251" s="581"/>
      <c r="C251" s="277"/>
      <c r="D251" s="582"/>
      <c r="E251" s="623"/>
      <c r="F251" s="624"/>
    </row>
    <row r="252" spans="1:6">
      <c r="A252" s="661"/>
      <c r="B252" s="574" t="s">
        <v>176</v>
      </c>
      <c r="C252" s="277"/>
      <c r="D252" s="584"/>
      <c r="E252" s="623"/>
      <c r="F252" s="624"/>
    </row>
    <row r="253" spans="1:6">
      <c r="A253" s="661"/>
      <c r="B253" s="574"/>
      <c r="C253" s="277"/>
      <c r="D253" s="584"/>
      <c r="E253" s="623"/>
      <c r="F253" s="624"/>
    </row>
    <row r="254" spans="1:6">
      <c r="A254" s="635"/>
      <c r="B254" s="678" t="s">
        <v>234</v>
      </c>
      <c r="C254" s="458"/>
      <c r="D254" s="679"/>
      <c r="E254" s="623"/>
      <c r="F254" s="624"/>
    </row>
    <row r="255" spans="1:6">
      <c r="A255" s="635"/>
      <c r="B255" s="678"/>
      <c r="C255" s="458"/>
      <c r="D255" s="679"/>
      <c r="E255" s="623"/>
      <c r="F255" s="624"/>
    </row>
    <row r="256" spans="1:6">
      <c r="A256" s="635"/>
      <c r="B256" s="572" t="s">
        <v>235</v>
      </c>
      <c r="C256" s="458"/>
      <c r="D256" s="679"/>
      <c r="E256" s="623"/>
      <c r="F256" s="624"/>
    </row>
    <row r="257" spans="1:6">
      <c r="A257" s="625"/>
      <c r="B257" s="581"/>
      <c r="C257" s="277"/>
      <c r="D257" s="582"/>
      <c r="E257" s="623"/>
      <c r="F257" s="624"/>
    </row>
    <row r="258" spans="1:6" ht="38.25">
      <c r="A258" s="635" t="s">
        <v>236</v>
      </c>
      <c r="B258" s="459" t="s">
        <v>318</v>
      </c>
      <c r="C258" s="277" t="s">
        <v>89</v>
      </c>
      <c r="D258" s="584">
        <v>170</v>
      </c>
      <c r="E258" s="623"/>
      <c r="F258" s="624">
        <f>D258*E258</f>
        <v>0</v>
      </c>
    </row>
    <row r="259" spans="1:6">
      <c r="A259" s="635"/>
      <c r="B259" s="459"/>
      <c r="C259" s="277"/>
      <c r="D259" s="584"/>
      <c r="E259" s="552"/>
      <c r="F259" s="624"/>
    </row>
    <row r="260" spans="1:6">
      <c r="A260" s="634"/>
      <c r="B260" s="572" t="s">
        <v>319</v>
      </c>
      <c r="C260" s="458"/>
      <c r="D260" s="679"/>
      <c r="E260" s="623"/>
      <c r="F260" s="624"/>
    </row>
    <row r="261" spans="1:6">
      <c r="A261" s="635"/>
      <c r="B261" s="459"/>
      <c r="C261" s="277"/>
      <c r="D261" s="584"/>
      <c r="E261" s="623"/>
      <c r="F261" s="624"/>
    </row>
    <row r="262" spans="1:6">
      <c r="A262" s="635" t="s">
        <v>320</v>
      </c>
      <c r="B262" s="459" t="s">
        <v>321</v>
      </c>
      <c r="C262" s="458" t="s">
        <v>89</v>
      </c>
      <c r="D262" s="679">
        <v>7</v>
      </c>
      <c r="E262" s="623"/>
      <c r="F262" s="624">
        <f>D262*E262</f>
        <v>0</v>
      </c>
    </row>
    <row r="263" spans="1:6">
      <c r="A263" s="635"/>
      <c r="B263" s="459"/>
      <c r="C263" s="458"/>
      <c r="D263" s="679"/>
      <c r="E263" s="623"/>
      <c r="F263" s="624"/>
    </row>
    <row r="264" spans="1:6">
      <c r="A264" s="661"/>
      <c r="B264" s="574" t="s">
        <v>177</v>
      </c>
      <c r="C264" s="277"/>
      <c r="D264" s="584"/>
      <c r="E264" s="552"/>
      <c r="F264" s="624"/>
    </row>
    <row r="265" spans="1:6">
      <c r="A265" s="661"/>
      <c r="B265" s="574"/>
      <c r="C265" s="277"/>
      <c r="D265" s="584"/>
      <c r="E265" s="623"/>
      <c r="F265" s="624"/>
    </row>
    <row r="266" spans="1:6">
      <c r="A266" s="661"/>
      <c r="B266" s="573" t="s">
        <v>178</v>
      </c>
      <c r="C266" s="277"/>
      <c r="D266" s="584"/>
      <c r="E266" s="623"/>
      <c r="F266" s="624"/>
    </row>
    <row r="267" spans="1:6">
      <c r="A267" s="661"/>
      <c r="B267" s="575"/>
      <c r="C267" s="277"/>
      <c r="D267" s="584"/>
      <c r="E267" s="623"/>
      <c r="F267" s="624"/>
    </row>
    <row r="268" spans="1:6" ht="25.5">
      <c r="A268" s="625"/>
      <c r="B268" s="576" t="s">
        <v>179</v>
      </c>
      <c r="C268" s="277"/>
      <c r="D268" s="584"/>
      <c r="E268" s="623"/>
      <c r="F268" s="624"/>
    </row>
    <row r="269" spans="1:6">
      <c r="A269" s="661"/>
      <c r="B269" s="575"/>
      <c r="C269" s="277"/>
      <c r="D269" s="584"/>
      <c r="E269" s="623"/>
      <c r="F269" s="624"/>
    </row>
    <row r="270" spans="1:6" ht="25.5">
      <c r="A270" s="625" t="s">
        <v>180</v>
      </c>
      <c r="B270" s="589" t="s">
        <v>181</v>
      </c>
      <c r="C270" s="277" t="s">
        <v>89</v>
      </c>
      <c r="D270" s="584">
        <v>43</v>
      </c>
      <c r="E270" s="623"/>
      <c r="F270" s="624">
        <f>D270*E270</f>
        <v>0</v>
      </c>
    </row>
    <row r="271" spans="1:6">
      <c r="A271" s="625"/>
      <c r="B271" s="589"/>
      <c r="C271" s="277"/>
      <c r="D271" s="584"/>
      <c r="E271" s="623"/>
      <c r="F271" s="624"/>
    </row>
    <row r="272" spans="1:6">
      <c r="A272" s="625"/>
      <c r="B272" s="574" t="s">
        <v>554</v>
      </c>
      <c r="C272" s="277"/>
      <c r="D272" s="584"/>
      <c r="E272" s="623"/>
      <c r="F272" s="624"/>
    </row>
    <row r="273" spans="1:6">
      <c r="A273" s="625"/>
      <c r="B273" s="575"/>
      <c r="C273" s="277"/>
      <c r="D273" s="584"/>
      <c r="E273" s="552"/>
      <c r="F273" s="624"/>
    </row>
    <row r="274" spans="1:6" ht="25.5">
      <c r="A274" s="625"/>
      <c r="B274" s="580" t="s">
        <v>555</v>
      </c>
      <c r="C274" s="277"/>
      <c r="D274" s="584"/>
      <c r="E274" s="623"/>
      <c r="F274" s="624"/>
    </row>
    <row r="275" spans="1:6">
      <c r="A275" s="625"/>
      <c r="B275" s="575"/>
      <c r="C275" s="277"/>
      <c r="D275" s="584"/>
      <c r="E275" s="623"/>
      <c r="F275" s="624"/>
    </row>
    <row r="276" spans="1:6">
      <c r="A276" s="680" t="s">
        <v>182</v>
      </c>
      <c r="B276" s="681" t="s">
        <v>556</v>
      </c>
      <c r="C276" s="680" t="s">
        <v>89</v>
      </c>
      <c r="D276" s="320">
        <v>43</v>
      </c>
      <c r="E276" s="623"/>
      <c r="F276" s="624">
        <f>D276*E276</f>
        <v>0</v>
      </c>
    </row>
    <row r="277" spans="1:6">
      <c r="A277" s="632"/>
      <c r="B277" s="682"/>
      <c r="C277" s="632"/>
      <c r="D277" s="531"/>
      <c r="E277" s="623"/>
      <c r="F277" s="624"/>
    </row>
    <row r="278" spans="1:6">
      <c r="A278" s="683"/>
      <c r="B278" s="579" t="s">
        <v>237</v>
      </c>
      <c r="C278" s="597"/>
      <c r="D278" s="684"/>
      <c r="E278" s="623"/>
      <c r="F278" s="624"/>
    </row>
    <row r="279" spans="1:6">
      <c r="A279" s="625"/>
      <c r="B279" s="658"/>
      <c r="C279" s="277"/>
      <c r="D279" s="584"/>
      <c r="E279" s="552"/>
      <c r="F279" s="624"/>
    </row>
    <row r="280" spans="1:6">
      <c r="A280" s="671"/>
      <c r="B280" s="592" t="s">
        <v>259</v>
      </c>
      <c r="C280" s="591"/>
      <c r="D280" s="600"/>
      <c r="E280" s="623"/>
      <c r="F280" s="624"/>
    </row>
    <row r="281" spans="1:6">
      <c r="A281" s="671"/>
      <c r="B281" s="599"/>
      <c r="C281" s="591"/>
      <c r="D281" s="600"/>
      <c r="E281" s="623"/>
      <c r="F281" s="624"/>
    </row>
    <row r="282" spans="1:6">
      <c r="A282" s="845"/>
      <c r="B282" s="310" t="s">
        <v>260</v>
      </c>
      <c r="C282" s="325"/>
      <c r="D282" s="862"/>
      <c r="E282" s="1054"/>
      <c r="F282" s="1055"/>
    </row>
    <row r="283" spans="1:6">
      <c r="A283" s="845"/>
      <c r="B283" s="330"/>
      <c r="C283" s="325"/>
      <c r="D283" s="863"/>
      <c r="E283" s="1054"/>
      <c r="F283" s="1055"/>
    </row>
    <row r="284" spans="1:6" ht="38.25">
      <c r="A284" s="860" t="s">
        <v>940</v>
      </c>
      <c r="B284" s="849" t="s">
        <v>309</v>
      </c>
      <c r="C284" s="325"/>
      <c r="D284" s="863"/>
      <c r="E284" s="1054"/>
      <c r="F284" s="1055"/>
    </row>
    <row r="285" spans="1:6">
      <c r="A285" s="783"/>
      <c r="B285" s="864"/>
      <c r="C285" s="325"/>
      <c r="D285" s="863"/>
      <c r="E285" s="1054"/>
      <c r="F285" s="1055"/>
    </row>
    <row r="286" spans="1:6">
      <c r="A286" s="774" t="s">
        <v>798</v>
      </c>
      <c r="B286" s="330" t="s">
        <v>799</v>
      </c>
      <c r="C286" s="325" t="s">
        <v>31</v>
      </c>
      <c r="D286" s="863">
        <v>1</v>
      </c>
      <c r="E286" s="865"/>
      <c r="F286" s="1055">
        <f>D286*E286</f>
        <v>0</v>
      </c>
    </row>
    <row r="287" spans="1:6">
      <c r="A287" s="783"/>
      <c r="B287" s="376"/>
      <c r="C287" s="234"/>
      <c r="D287" s="852"/>
      <c r="E287" s="772"/>
      <c r="F287" s="773"/>
    </row>
    <row r="288" spans="1:6">
      <c r="A288" s="779"/>
      <c r="B288" s="376"/>
      <c r="C288" s="234"/>
      <c r="D288" s="852"/>
      <c r="E288" s="772"/>
      <c r="F288" s="773"/>
    </row>
    <row r="289" spans="1:6">
      <c r="A289" s="774" t="s">
        <v>800</v>
      </c>
      <c r="B289" s="330" t="s">
        <v>803</v>
      </c>
      <c r="C289" s="325" t="s">
        <v>31</v>
      </c>
      <c r="D289" s="863">
        <v>4</v>
      </c>
      <c r="E289" s="865"/>
      <c r="F289" s="1055">
        <f>D289*E289</f>
        <v>0</v>
      </c>
    </row>
    <row r="290" spans="1:6">
      <c r="A290" s="625"/>
      <c r="B290" s="589"/>
      <c r="C290" s="277"/>
      <c r="D290" s="584"/>
      <c r="E290" s="623"/>
      <c r="F290" s="624"/>
    </row>
    <row r="291" spans="1:6">
      <c r="A291" s="635"/>
      <c r="B291" s="459"/>
      <c r="C291" s="277"/>
      <c r="D291" s="584"/>
      <c r="E291" s="623"/>
      <c r="F291" s="624"/>
    </row>
    <row r="292" spans="1:6">
      <c r="A292" s="642"/>
      <c r="B292" s="643"/>
      <c r="C292" s="644"/>
      <c r="D292" s="645"/>
      <c r="E292" s="646"/>
      <c r="F292" s="123">
        <f>SUM(F243:F291)</f>
        <v>0</v>
      </c>
    </row>
    <row r="293" spans="1:6">
      <c r="A293" s="661"/>
      <c r="B293" s="574"/>
      <c r="C293" s="277"/>
      <c r="D293" s="584"/>
      <c r="E293" s="623"/>
      <c r="F293" s="624"/>
    </row>
    <row r="294" spans="1:6">
      <c r="A294" s="671"/>
      <c r="B294" s="592" t="s">
        <v>261</v>
      </c>
      <c r="C294" s="591"/>
      <c r="D294" s="600"/>
      <c r="E294" s="623">
        <v>0</v>
      </c>
      <c r="F294" s="624"/>
    </row>
    <row r="295" spans="1:6">
      <c r="A295" s="671"/>
      <c r="B295" s="169"/>
      <c r="C295" s="591"/>
      <c r="D295" s="600"/>
      <c r="E295" s="623">
        <v>0</v>
      </c>
      <c r="F295" s="624"/>
    </row>
    <row r="296" spans="1:6" ht="89.25">
      <c r="A296" s="671"/>
      <c r="B296" s="154" t="s">
        <v>324</v>
      </c>
      <c r="C296" s="591"/>
      <c r="D296" s="600"/>
      <c r="E296" s="623"/>
      <c r="F296" s="624"/>
    </row>
    <row r="297" spans="1:6">
      <c r="A297" s="671"/>
      <c r="B297" s="598"/>
      <c r="C297" s="591"/>
      <c r="D297" s="685"/>
      <c r="E297" s="623"/>
      <c r="F297" s="624"/>
    </row>
    <row r="298" spans="1:6">
      <c r="A298" s="686" t="s">
        <v>941</v>
      </c>
      <c r="B298" s="577" t="s">
        <v>325</v>
      </c>
      <c r="C298" s="277" t="s">
        <v>31</v>
      </c>
      <c r="D298" s="508">
        <v>3</v>
      </c>
      <c r="E298" s="623"/>
      <c r="F298" s="624">
        <f>D298*E298</f>
        <v>0</v>
      </c>
    </row>
    <row r="299" spans="1:6">
      <c r="A299" s="687"/>
      <c r="B299" s="581"/>
      <c r="C299" s="277"/>
      <c r="D299" s="508"/>
      <c r="E299" s="623"/>
      <c r="F299" s="624"/>
    </row>
    <row r="300" spans="1:6">
      <c r="A300" s="687"/>
      <c r="B300" s="581"/>
      <c r="C300" s="277"/>
      <c r="D300" s="508"/>
      <c r="E300" s="623"/>
      <c r="F300" s="624"/>
    </row>
    <row r="301" spans="1:6" ht="63.75">
      <c r="A301" s="671"/>
      <c r="B301" s="576" t="s">
        <v>328</v>
      </c>
      <c r="C301" s="591"/>
      <c r="D301" s="685"/>
      <c r="F301" s="624"/>
    </row>
    <row r="302" spans="1:6">
      <c r="A302" s="671"/>
      <c r="B302" s="598"/>
      <c r="C302" s="591"/>
      <c r="D302" s="685"/>
      <c r="E302" s="623"/>
      <c r="F302" s="624"/>
    </row>
    <row r="303" spans="1:6">
      <c r="A303" s="686" t="s">
        <v>942</v>
      </c>
      <c r="B303" s="577" t="s">
        <v>329</v>
      </c>
      <c r="C303" s="277" t="s">
        <v>31</v>
      </c>
      <c r="D303" s="508">
        <v>1</v>
      </c>
      <c r="E303" s="623"/>
      <c r="F303" s="624">
        <f>D303*E303</f>
        <v>0</v>
      </c>
    </row>
    <row r="304" spans="1:6">
      <c r="A304" s="686"/>
      <c r="B304" s="577"/>
      <c r="C304" s="277"/>
      <c r="D304" s="508"/>
      <c r="E304" s="623"/>
      <c r="F304" s="624"/>
    </row>
    <row r="305" spans="1:6">
      <c r="A305" s="671"/>
      <c r="B305" s="592" t="s">
        <v>258</v>
      </c>
      <c r="C305" s="591"/>
      <c r="D305" s="600"/>
      <c r="E305" s="623"/>
      <c r="F305" s="624"/>
    </row>
    <row r="306" spans="1:6">
      <c r="A306" s="671"/>
      <c r="B306" s="598"/>
      <c r="C306" s="591"/>
      <c r="D306" s="600"/>
      <c r="E306" s="623"/>
      <c r="F306" s="624"/>
    </row>
    <row r="307" spans="1:6" ht="63.75">
      <c r="A307" s="686" t="s">
        <v>936</v>
      </c>
      <c r="B307" s="577" t="s">
        <v>330</v>
      </c>
      <c r="C307" s="277" t="s">
        <v>89</v>
      </c>
      <c r="D307" s="584">
        <v>30</v>
      </c>
      <c r="E307" s="623"/>
      <c r="F307" s="624">
        <f>D307*E307</f>
        <v>0</v>
      </c>
    </row>
    <row r="308" spans="1:6">
      <c r="A308" s="657"/>
      <c r="B308" s="577"/>
      <c r="C308" s="277"/>
      <c r="D308" s="584"/>
      <c r="F308" s="624"/>
    </row>
    <row r="309" spans="1:6">
      <c r="A309" s="688"/>
      <c r="B309" s="585" t="s">
        <v>263</v>
      </c>
      <c r="C309" s="277"/>
      <c r="D309" s="584"/>
      <c r="E309" s="623"/>
      <c r="F309" s="624"/>
    </row>
    <row r="310" spans="1:6">
      <c r="A310" s="625"/>
      <c r="B310" s="658"/>
      <c r="C310" s="277"/>
      <c r="D310" s="584"/>
      <c r="E310" s="623"/>
      <c r="F310" s="624"/>
    </row>
    <row r="311" spans="1:6" ht="25.5">
      <c r="A311" s="686" t="s">
        <v>943</v>
      </c>
      <c r="B311" s="279" t="s">
        <v>331</v>
      </c>
      <c r="C311" s="277" t="s">
        <v>9</v>
      </c>
      <c r="D311" s="277">
        <v>1</v>
      </c>
      <c r="E311" s="623"/>
      <c r="F311" s="624">
        <f>D311*E311</f>
        <v>0</v>
      </c>
    </row>
    <row r="312" spans="1:6">
      <c r="A312" s="688"/>
      <c r="B312" s="279"/>
      <c r="C312" s="277"/>
      <c r="D312" s="277"/>
      <c r="E312" s="623"/>
      <c r="F312" s="624"/>
    </row>
    <row r="313" spans="1:6">
      <c r="A313" s="688"/>
      <c r="B313" s="279"/>
      <c r="C313" s="277"/>
      <c r="D313" s="584"/>
      <c r="F313" s="624"/>
    </row>
    <row r="314" spans="1:6" ht="76.5">
      <c r="A314" s="686" t="s">
        <v>944</v>
      </c>
      <c r="B314" s="599" t="s">
        <v>820</v>
      </c>
      <c r="C314" s="277" t="s">
        <v>9</v>
      </c>
      <c r="D314" s="595">
        <v>1</v>
      </c>
      <c r="E314" s="690"/>
      <c r="F314" s="624">
        <f>D314*E314</f>
        <v>0</v>
      </c>
    </row>
    <row r="315" spans="1:6">
      <c r="A315" s="688"/>
      <c r="B315" s="569"/>
      <c r="C315" s="277"/>
      <c r="D315" s="584"/>
      <c r="E315" s="623"/>
      <c r="F315" s="624"/>
    </row>
    <row r="316" spans="1:6">
      <c r="A316" s="642"/>
      <c r="B316" s="643"/>
      <c r="C316" s="644"/>
      <c r="D316" s="645"/>
      <c r="E316" s="646"/>
      <c r="F316" s="123">
        <f>SUM(F293:F315)</f>
        <v>0</v>
      </c>
    </row>
    <row r="317" spans="1:6">
      <c r="A317" s="625"/>
      <c r="B317" s="691"/>
      <c r="C317" s="692"/>
      <c r="D317" s="693"/>
      <c r="E317" s="694"/>
      <c r="F317" s="695"/>
    </row>
    <row r="318" spans="1:6">
      <c r="A318" s="688"/>
      <c r="B318" s="585" t="s">
        <v>335</v>
      </c>
      <c r="C318" s="277"/>
      <c r="D318" s="584"/>
      <c r="E318" s="623"/>
      <c r="F318" s="624"/>
    </row>
    <row r="319" spans="1:6">
      <c r="A319" s="688"/>
      <c r="B319" s="569"/>
      <c r="C319" s="277"/>
      <c r="D319" s="584"/>
      <c r="E319" s="623"/>
      <c r="F319" s="624"/>
    </row>
    <row r="320" spans="1:6" ht="90.75">
      <c r="A320" s="686" t="s">
        <v>936</v>
      </c>
      <c r="B320" s="577" t="s">
        <v>821</v>
      </c>
      <c r="C320" s="632" t="s">
        <v>9</v>
      </c>
      <c r="D320" s="74">
        <v>1</v>
      </c>
      <c r="E320" s="623"/>
      <c r="F320" s="624">
        <f>D320*E320</f>
        <v>0</v>
      </c>
    </row>
    <row r="321" spans="1:6">
      <c r="A321" s="689"/>
      <c r="B321" s="696"/>
      <c r="C321" s="632"/>
      <c r="D321" s="74"/>
      <c r="E321" s="623"/>
      <c r="F321" s="624"/>
    </row>
    <row r="322" spans="1:6" ht="38.25">
      <c r="A322" s="686" t="s">
        <v>938</v>
      </c>
      <c r="B322" s="696" t="s">
        <v>337</v>
      </c>
      <c r="C322" s="632" t="s">
        <v>9</v>
      </c>
      <c r="D322" s="74">
        <v>1</v>
      </c>
      <c r="E322" s="623"/>
      <c r="F322" s="624">
        <f t="shared" ref="F322:F338" si="0">D322*E322</f>
        <v>0</v>
      </c>
    </row>
    <row r="323" spans="1:6">
      <c r="A323" s="686"/>
      <c r="B323" s="696"/>
      <c r="C323" s="632"/>
      <c r="D323" s="74"/>
      <c r="E323" s="623"/>
      <c r="F323" s="624"/>
    </row>
    <row r="324" spans="1:6">
      <c r="A324" s="689"/>
      <c r="B324" s="697"/>
      <c r="C324" s="632"/>
      <c r="D324" s="74"/>
      <c r="E324" s="623"/>
      <c r="F324" s="624"/>
    </row>
    <row r="325" spans="1:6" ht="51">
      <c r="A325" s="686" t="s">
        <v>937</v>
      </c>
      <c r="B325" s="577" t="s">
        <v>339</v>
      </c>
      <c r="C325" s="277" t="s">
        <v>9</v>
      </c>
      <c r="D325" s="74">
        <v>1</v>
      </c>
      <c r="E325" s="666"/>
      <c r="F325" s="624">
        <f t="shared" si="0"/>
        <v>0</v>
      </c>
    </row>
    <row r="326" spans="1:6">
      <c r="A326" s="686"/>
      <c r="B326" s="577"/>
      <c r="C326" s="277"/>
      <c r="D326" s="74"/>
      <c r="E326" s="623"/>
      <c r="F326" s="624"/>
    </row>
    <row r="327" spans="1:6">
      <c r="A327" s="689"/>
      <c r="B327" s="696"/>
      <c r="C327" s="632"/>
      <c r="D327" s="74"/>
      <c r="E327" s="623"/>
      <c r="F327" s="624"/>
    </row>
    <row r="328" spans="1:6" ht="76.5">
      <c r="A328" s="686" t="s">
        <v>939</v>
      </c>
      <c r="B328" s="279" t="s">
        <v>341</v>
      </c>
      <c r="C328" s="277" t="s">
        <v>31</v>
      </c>
      <c r="D328" s="742">
        <v>2</v>
      </c>
      <c r="E328" s="746"/>
      <c r="F328" s="624">
        <f t="shared" si="0"/>
        <v>0</v>
      </c>
    </row>
    <row r="329" spans="1:6">
      <c r="A329" s="689"/>
      <c r="B329" s="696"/>
      <c r="C329" s="632"/>
      <c r="D329" s="1056"/>
      <c r="E329" s="1057"/>
      <c r="F329" s="624"/>
    </row>
    <row r="330" spans="1:6" ht="38.25">
      <c r="A330" s="686" t="s">
        <v>951</v>
      </c>
      <c r="B330" s="698" t="s">
        <v>342</v>
      </c>
      <c r="C330" s="277" t="s">
        <v>184</v>
      </c>
      <c r="D330" s="743">
        <v>78</v>
      </c>
      <c r="E330" s="1057"/>
      <c r="F330" s="624">
        <f t="shared" si="0"/>
        <v>0</v>
      </c>
    </row>
    <row r="331" spans="1:6">
      <c r="A331" s="689"/>
      <c r="B331" s="279"/>
      <c r="C331" s="277"/>
      <c r="D331" s="584"/>
      <c r="E331" s="623"/>
      <c r="F331" s="624">
        <f t="shared" si="0"/>
        <v>0</v>
      </c>
    </row>
    <row r="332" spans="1:6" ht="52.5">
      <c r="A332" s="686" t="s">
        <v>945</v>
      </c>
      <c r="B332" s="699" t="s">
        <v>343</v>
      </c>
      <c r="C332" s="277" t="s">
        <v>148</v>
      </c>
      <c r="D332" s="460">
        <v>1</v>
      </c>
      <c r="E332" s="623"/>
      <c r="F332" s="624">
        <f t="shared" si="0"/>
        <v>0</v>
      </c>
    </row>
    <row r="333" spans="1:6">
      <c r="A333" s="689"/>
      <c r="B333" s="700"/>
      <c r="C333" s="483"/>
      <c r="D333" s="484"/>
      <c r="E333" s="638"/>
      <c r="F333" s="624"/>
    </row>
    <row r="334" spans="1:6" ht="38.25">
      <c r="A334" s="686" t="s">
        <v>946</v>
      </c>
      <c r="B334" s="698" t="s">
        <v>344</v>
      </c>
      <c r="C334" s="277" t="s">
        <v>31</v>
      </c>
      <c r="D334" s="508">
        <v>1</v>
      </c>
      <c r="E334" s="709"/>
      <c r="F334" s="624">
        <f t="shared" si="0"/>
        <v>0</v>
      </c>
    </row>
    <row r="335" spans="1:6">
      <c r="A335" s="689"/>
      <c r="B335" s="700"/>
      <c r="C335" s="483"/>
      <c r="D335" s="484"/>
      <c r="E335" s="638"/>
      <c r="F335" s="624"/>
    </row>
    <row r="336" spans="1:6" ht="51">
      <c r="A336" s="686" t="s">
        <v>559</v>
      </c>
      <c r="B336" s="701" t="s">
        <v>345</v>
      </c>
      <c r="C336" s="702" t="s">
        <v>31</v>
      </c>
      <c r="D336" s="703">
        <v>2</v>
      </c>
      <c r="E336" s="709"/>
      <c r="F336" s="624">
        <f t="shared" si="0"/>
        <v>0</v>
      </c>
    </row>
    <row r="337" spans="1:6">
      <c r="A337" s="689"/>
      <c r="B337" s="701"/>
      <c r="C337" s="702"/>
      <c r="D337" s="703"/>
      <c r="E337" s="704"/>
      <c r="F337" s="624"/>
    </row>
    <row r="338" spans="1:6" ht="51">
      <c r="A338" s="686" t="s">
        <v>948</v>
      </c>
      <c r="B338" s="701" t="s">
        <v>346</v>
      </c>
      <c r="C338" s="702" t="s">
        <v>31</v>
      </c>
      <c r="D338" s="702">
        <v>2</v>
      </c>
      <c r="E338" s="709"/>
      <c r="F338" s="624">
        <f t="shared" si="0"/>
        <v>0</v>
      </c>
    </row>
    <row r="339" spans="1:6">
      <c r="A339" s="689"/>
      <c r="B339" s="701"/>
      <c r="C339" s="702"/>
      <c r="D339" s="702"/>
      <c r="E339" s="704"/>
      <c r="F339" s="624"/>
    </row>
    <row r="340" spans="1:6">
      <c r="A340" s="686"/>
      <c r="B340" s="696"/>
      <c r="C340" s="632"/>
      <c r="D340" s="74"/>
      <c r="E340" s="623"/>
      <c r="F340" s="624"/>
    </row>
    <row r="341" spans="1:6">
      <c r="A341" s="107"/>
      <c r="B341" s="170"/>
      <c r="C341" s="107"/>
      <c r="D341" s="171"/>
      <c r="E341" s="654"/>
      <c r="F341" s="705"/>
    </row>
    <row r="342" spans="1:6">
      <c r="A342" s="642"/>
      <c r="B342" s="643"/>
      <c r="C342" s="644"/>
      <c r="D342" s="645"/>
      <c r="E342" s="741"/>
      <c r="F342" s="123">
        <f>SUM(F317:F341)</f>
        <v>0</v>
      </c>
    </row>
    <row r="343" spans="1:6">
      <c r="A343" s="632"/>
      <c r="B343" s="664"/>
      <c r="C343" s="632"/>
      <c r="D343" s="531"/>
      <c r="E343" s="638"/>
      <c r="F343" s="537"/>
    </row>
    <row r="344" spans="1:6">
      <c r="A344" s="240"/>
      <c r="B344" s="1058"/>
      <c r="C344" s="237"/>
      <c r="D344" s="238"/>
      <c r="E344" s="1057"/>
      <c r="F344" s="601"/>
    </row>
    <row r="345" spans="1:6">
      <c r="A345" s="661"/>
      <c r="B345" s="592" t="s">
        <v>347</v>
      </c>
      <c r="C345" s="277"/>
      <c r="D345" s="742"/>
      <c r="E345" s="747"/>
      <c r="F345" s="624"/>
    </row>
    <row r="346" spans="1:6">
      <c r="A346" s="661"/>
      <c r="B346" s="577"/>
      <c r="C346" s="277"/>
      <c r="D346" s="742"/>
      <c r="E346" s="750"/>
      <c r="F346" s="39"/>
    </row>
    <row r="347" spans="1:6" ht="38.25">
      <c r="A347" s="686" t="s">
        <v>949</v>
      </c>
      <c r="B347" s="883" t="s">
        <v>1319</v>
      </c>
      <c r="C347" s="632" t="s">
        <v>9</v>
      </c>
      <c r="D347" s="168">
        <v>1</v>
      </c>
      <c r="E347" s="746"/>
      <c r="F347" s="39">
        <f>D347*E347</f>
        <v>0</v>
      </c>
    </row>
    <row r="348" spans="1:6">
      <c r="A348" s="707"/>
      <c r="B348" s="708"/>
      <c r="C348" s="632"/>
      <c r="D348" s="168"/>
      <c r="E348" s="746"/>
      <c r="F348" s="39"/>
    </row>
    <row r="349" spans="1:6" ht="63.75">
      <c r="A349" s="686" t="s">
        <v>957</v>
      </c>
      <c r="B349" s="599" t="s">
        <v>348</v>
      </c>
      <c r="C349" s="591" t="s">
        <v>9</v>
      </c>
      <c r="D349" s="749">
        <v>1</v>
      </c>
      <c r="E349" s="751"/>
      <c r="F349" s="39">
        <f>D349*E349</f>
        <v>0</v>
      </c>
    </row>
    <row r="350" spans="1:6">
      <c r="A350" s="632"/>
      <c r="B350" s="599"/>
      <c r="C350" s="632"/>
      <c r="D350" s="171"/>
      <c r="E350" s="752"/>
      <c r="F350" s="39"/>
    </row>
    <row r="351" spans="1:6">
      <c r="A351" s="642"/>
      <c r="B351" s="643"/>
      <c r="C351" s="644"/>
      <c r="D351" s="645"/>
      <c r="E351" s="748"/>
      <c r="F351" s="123">
        <f>SUM(F343:F350)</f>
        <v>0</v>
      </c>
    </row>
    <row r="352" spans="1:6">
      <c r="A352" s="632"/>
      <c r="B352" s="664"/>
      <c r="C352" s="632"/>
      <c r="D352" s="531"/>
      <c r="E352" s="709"/>
      <c r="F352" s="537"/>
    </row>
    <row r="353" spans="1:6">
      <c r="A353" s="710"/>
      <c r="B353" s="711" t="s">
        <v>64</v>
      </c>
      <c r="C353" s="712"/>
      <c r="D353" s="713"/>
      <c r="E353" s="714"/>
      <c r="F353" s="715"/>
    </row>
    <row r="354" spans="1:6">
      <c r="A354" s="236"/>
      <c r="B354" s="716"/>
      <c r="C354" s="632"/>
      <c r="D354" s="531"/>
      <c r="F354" s="537"/>
    </row>
    <row r="355" spans="1:6">
      <c r="A355" s="236"/>
      <c r="B355" s="717" t="s">
        <v>958</v>
      </c>
      <c r="C355" s="632"/>
      <c r="D355" s="531"/>
      <c r="E355" s="709"/>
      <c r="F355" s="537">
        <f>F65</f>
        <v>0</v>
      </c>
    </row>
    <row r="356" spans="1:6">
      <c r="A356" s="236"/>
      <c r="B356" s="717" t="s">
        <v>959</v>
      </c>
      <c r="C356" s="632"/>
      <c r="D356" s="531"/>
      <c r="E356" s="709"/>
      <c r="F356" s="537">
        <f>F121</f>
        <v>0</v>
      </c>
    </row>
    <row r="357" spans="1:6">
      <c r="A357" s="632"/>
      <c r="B357" s="717" t="s">
        <v>960</v>
      </c>
      <c r="C357" s="632"/>
      <c r="D357" s="531"/>
      <c r="E357" s="709"/>
      <c r="F357" s="537">
        <f>F185</f>
        <v>0</v>
      </c>
    </row>
    <row r="358" spans="1:6">
      <c r="A358" s="632"/>
      <c r="B358" s="717" t="s">
        <v>961</v>
      </c>
      <c r="C358" s="632"/>
      <c r="D358" s="531"/>
      <c r="F358" s="537">
        <f>F242</f>
        <v>0</v>
      </c>
    </row>
    <row r="359" spans="1:6">
      <c r="A359" s="632"/>
      <c r="B359" s="717" t="s">
        <v>962</v>
      </c>
      <c r="C359" s="632"/>
      <c r="D359" s="531"/>
      <c r="E359" s="709"/>
      <c r="F359" s="537">
        <f>F292</f>
        <v>0</v>
      </c>
    </row>
    <row r="360" spans="1:6">
      <c r="A360" s="632"/>
      <c r="B360" s="717" t="s">
        <v>963</v>
      </c>
      <c r="C360" s="632"/>
      <c r="D360" s="531"/>
      <c r="E360" s="709"/>
      <c r="F360" s="537">
        <f>F316</f>
        <v>0</v>
      </c>
    </row>
    <row r="361" spans="1:6">
      <c r="A361" s="632"/>
      <c r="B361" s="717" t="s">
        <v>964</v>
      </c>
      <c r="C361" s="632"/>
      <c r="D361" s="531"/>
      <c r="E361" s="709"/>
      <c r="F361" s="537">
        <f>F342</f>
        <v>0</v>
      </c>
    </row>
    <row r="362" spans="1:6">
      <c r="A362" s="632"/>
      <c r="B362" s="717" t="s">
        <v>968</v>
      </c>
      <c r="C362" s="632"/>
      <c r="D362" s="531"/>
      <c r="E362" s="709"/>
      <c r="F362" s="537">
        <f>F351</f>
        <v>0</v>
      </c>
    </row>
    <row r="363" spans="1:6">
      <c r="A363" s="632"/>
      <c r="B363" s="664"/>
      <c r="C363" s="632"/>
      <c r="D363" s="531"/>
      <c r="F363" s="537"/>
    </row>
    <row r="364" spans="1:6">
      <c r="A364" s="632"/>
      <c r="B364" s="664"/>
      <c r="C364" s="632"/>
      <c r="D364" s="531"/>
      <c r="E364" s="709"/>
      <c r="F364" s="537"/>
    </row>
    <row r="365" spans="1:6">
      <c r="A365" s="620"/>
      <c r="B365" s="718"/>
      <c r="C365" s="612"/>
      <c r="D365" s="719"/>
      <c r="E365" s="720"/>
      <c r="F365" s="721"/>
    </row>
    <row r="366" spans="1:6">
      <c r="A366" s="620"/>
      <c r="B366" s="722" t="s">
        <v>557</v>
      </c>
      <c r="C366" s="712"/>
      <c r="D366" s="713"/>
      <c r="E366" s="723"/>
      <c r="F366" s="724">
        <f>SUM(F355:F362)</f>
        <v>0</v>
      </c>
    </row>
    <row r="367" spans="1:6">
      <c r="A367" s="620"/>
      <c r="B367" s="722"/>
      <c r="C367" s="712"/>
      <c r="D367" s="713"/>
      <c r="E367" s="725"/>
      <c r="F367" s="726"/>
    </row>
    <row r="368" spans="1:6">
      <c r="A368" s="632"/>
      <c r="B368" s="727"/>
      <c r="C368" s="728"/>
      <c r="D368" s="729"/>
      <c r="E368" s="199"/>
      <c r="F368" s="730"/>
    </row>
    <row r="369" spans="1:6">
      <c r="A369" s="632"/>
      <c r="B369" s="722" t="s">
        <v>558</v>
      </c>
      <c r="C369" s="712" t="s">
        <v>31</v>
      </c>
      <c r="D369" s="926">
        <v>2</v>
      </c>
      <c r="E369" s="199"/>
      <c r="F369" s="724">
        <f>F366*D369</f>
        <v>0</v>
      </c>
    </row>
    <row r="370" spans="1:6">
      <c r="A370" s="712"/>
      <c r="B370" s="722"/>
      <c r="C370" s="712"/>
      <c r="D370" s="713"/>
      <c r="E370" s="732"/>
      <c r="F370" s="726"/>
    </row>
    <row r="371" spans="1:6">
      <c r="A371" s="712"/>
      <c r="B371" s="722"/>
      <c r="C371" s="712"/>
      <c r="D371" s="713"/>
      <c r="E371" s="732"/>
      <c r="F371" s="726"/>
    </row>
    <row r="372" spans="1:6">
      <c r="A372" s="712"/>
      <c r="B372" s="722"/>
      <c r="C372" s="712"/>
      <c r="D372" s="713"/>
      <c r="E372" s="732"/>
      <c r="F372" s="726"/>
    </row>
    <row r="373" spans="1:6">
      <c r="A373" s="712"/>
      <c r="B373" s="722"/>
      <c r="C373" s="712"/>
      <c r="D373" s="731"/>
      <c r="E373" s="732"/>
      <c r="F373" s="726"/>
    </row>
    <row r="374" spans="1:6">
      <c r="A374" s="632"/>
      <c r="B374" s="664"/>
      <c r="C374" s="632"/>
      <c r="D374" s="531"/>
      <c r="E374" s="199"/>
      <c r="F374" s="733"/>
    </row>
    <row r="375" spans="1:6">
      <c r="A375" s="632"/>
      <c r="B375" s="664"/>
      <c r="C375" s="632"/>
      <c r="D375" s="531"/>
      <c r="E375" s="199"/>
      <c r="F375" s="733"/>
    </row>
    <row r="376" spans="1:6">
      <c r="A376" s="632"/>
      <c r="B376" s="664"/>
      <c r="C376" s="632"/>
      <c r="D376" s="531"/>
      <c r="E376" s="199"/>
      <c r="F376" s="733"/>
    </row>
    <row r="377" spans="1:6">
      <c r="A377" s="632"/>
      <c r="B377" s="664"/>
      <c r="C377" s="632"/>
      <c r="D377" s="531"/>
      <c r="E377" s="199"/>
      <c r="F377" s="733"/>
    </row>
    <row r="378" spans="1:6">
      <c r="A378" s="632"/>
      <c r="B378" s="664"/>
      <c r="C378" s="632"/>
      <c r="D378" s="531"/>
      <c r="E378" s="199"/>
      <c r="F378" s="733"/>
    </row>
    <row r="379" spans="1:6">
      <c r="A379" s="632"/>
      <c r="B379" s="664"/>
      <c r="C379" s="632"/>
      <c r="D379" s="531"/>
      <c r="E379" s="199"/>
      <c r="F379" s="733"/>
    </row>
    <row r="380" spans="1:6">
      <c r="A380" s="632"/>
      <c r="B380" s="664"/>
      <c r="C380" s="632"/>
      <c r="D380" s="531"/>
      <c r="E380" s="199"/>
      <c r="F380" s="733"/>
    </row>
    <row r="381" spans="1:6">
      <c r="A381" s="632"/>
      <c r="B381" s="664"/>
      <c r="C381" s="632"/>
      <c r="D381" s="531"/>
      <c r="E381" s="199"/>
      <c r="F381" s="733"/>
    </row>
    <row r="382" spans="1:6">
      <c r="A382" s="632"/>
      <c r="B382" s="664"/>
      <c r="C382" s="632"/>
      <c r="D382" s="531"/>
      <c r="E382" s="199"/>
      <c r="F382" s="733"/>
    </row>
    <row r="383" spans="1:6">
      <c r="A383" s="632"/>
      <c r="B383" s="664"/>
      <c r="C383" s="632"/>
      <c r="D383" s="531"/>
      <c r="E383" s="199"/>
      <c r="F383" s="733"/>
    </row>
    <row r="384" spans="1:6">
      <c r="A384" s="632"/>
      <c r="B384" s="664"/>
      <c r="C384" s="632"/>
      <c r="D384" s="531"/>
      <c r="E384" s="199"/>
      <c r="F384" s="733"/>
    </row>
    <row r="385" spans="1:6">
      <c r="A385" s="632"/>
      <c r="B385" s="664"/>
      <c r="C385" s="632"/>
      <c r="D385" s="531"/>
      <c r="E385" s="199"/>
      <c r="F385" s="733"/>
    </row>
    <row r="386" spans="1:6">
      <c r="A386" s="632"/>
      <c r="B386" s="664"/>
      <c r="C386" s="632"/>
      <c r="D386" s="531"/>
      <c r="E386" s="199"/>
      <c r="F386" s="733"/>
    </row>
    <row r="387" spans="1:6">
      <c r="A387" s="632"/>
      <c r="B387" s="664"/>
      <c r="C387" s="632"/>
      <c r="D387" s="531"/>
      <c r="E387" s="199"/>
      <c r="F387" s="733"/>
    </row>
    <row r="388" spans="1:6">
      <c r="A388" s="632"/>
      <c r="B388" s="664"/>
      <c r="C388" s="632"/>
      <c r="D388" s="531"/>
      <c r="E388" s="199"/>
      <c r="F388" s="733"/>
    </row>
    <row r="389" spans="1:6">
      <c r="A389" s="632"/>
      <c r="B389" s="664"/>
      <c r="C389" s="632"/>
      <c r="D389" s="531"/>
      <c r="E389" s="199"/>
      <c r="F389" s="733"/>
    </row>
    <row r="390" spans="1:6">
      <c r="A390" s="632"/>
      <c r="B390" s="664"/>
      <c r="C390" s="632"/>
      <c r="D390" s="531"/>
      <c r="E390" s="199"/>
      <c r="F390" s="733"/>
    </row>
    <row r="391" spans="1:6">
      <c r="A391" s="632"/>
      <c r="B391" s="664"/>
      <c r="C391" s="632"/>
      <c r="D391" s="531"/>
      <c r="E391" s="199"/>
      <c r="F391" s="733"/>
    </row>
    <row r="392" spans="1:6">
      <c r="A392" s="632"/>
      <c r="B392" s="664"/>
      <c r="C392" s="632"/>
      <c r="D392" s="531"/>
      <c r="E392" s="199"/>
      <c r="F392" s="733"/>
    </row>
    <row r="393" spans="1:6">
      <c r="A393" s="632"/>
      <c r="B393" s="664"/>
      <c r="C393" s="632"/>
      <c r="D393" s="531"/>
      <c r="E393" s="199"/>
      <c r="F393" s="733"/>
    </row>
    <row r="394" spans="1:6">
      <c r="A394" s="632"/>
      <c r="B394" s="664"/>
      <c r="C394" s="632"/>
      <c r="D394" s="531"/>
      <c r="E394" s="199"/>
      <c r="F394" s="733"/>
    </row>
    <row r="395" spans="1:6">
      <c r="A395" s="632"/>
      <c r="B395" s="664"/>
      <c r="C395" s="632"/>
      <c r="D395" s="531"/>
      <c r="E395" s="199"/>
      <c r="F395" s="733"/>
    </row>
    <row r="396" spans="1:6">
      <c r="A396" s="632"/>
      <c r="B396" s="664"/>
      <c r="C396" s="632"/>
      <c r="D396" s="531"/>
      <c r="E396" s="199"/>
      <c r="F396" s="733"/>
    </row>
    <row r="397" spans="1:6">
      <c r="A397" s="632"/>
      <c r="B397" s="664"/>
      <c r="C397" s="632"/>
      <c r="D397" s="531"/>
      <c r="E397" s="199"/>
      <c r="F397" s="733"/>
    </row>
    <row r="398" spans="1:6">
      <c r="A398" s="632"/>
      <c r="B398" s="664"/>
      <c r="C398" s="632"/>
      <c r="D398" s="531"/>
      <c r="E398" s="199"/>
      <c r="F398" s="733"/>
    </row>
    <row r="399" spans="1:6">
      <c r="A399" s="632"/>
      <c r="B399" s="664"/>
      <c r="C399" s="632"/>
      <c r="D399" s="531"/>
      <c r="E399" s="199"/>
      <c r="F399" s="733"/>
    </row>
    <row r="400" spans="1:6">
      <c r="A400" s="632"/>
      <c r="B400" s="664"/>
      <c r="C400" s="632"/>
      <c r="D400" s="531"/>
      <c r="E400" s="199"/>
      <c r="F400" s="733"/>
    </row>
    <row r="401" spans="1:6">
      <c r="A401" s="632"/>
      <c r="B401" s="664"/>
      <c r="C401" s="632"/>
      <c r="D401" s="531"/>
      <c r="E401" s="199"/>
      <c r="F401" s="733"/>
    </row>
    <row r="402" spans="1:6">
      <c r="A402" s="632"/>
      <c r="B402" s="664"/>
      <c r="C402" s="632"/>
      <c r="D402" s="531"/>
      <c r="E402" s="199"/>
      <c r="F402" s="733"/>
    </row>
    <row r="403" spans="1:6">
      <c r="A403" s="632"/>
      <c r="B403" s="664"/>
      <c r="C403" s="632"/>
      <c r="D403" s="632"/>
      <c r="E403" s="199"/>
      <c r="F403" s="733"/>
    </row>
    <row r="404" spans="1:6">
      <c r="A404" s="632"/>
      <c r="B404" s="664"/>
      <c r="C404" s="632"/>
      <c r="D404" s="632"/>
      <c r="E404" s="199"/>
      <c r="F404" s="733"/>
    </row>
    <row r="405" spans="1:6">
      <c r="A405" s="632"/>
      <c r="B405" s="664"/>
      <c r="C405" s="632"/>
      <c r="D405" s="632"/>
      <c r="E405" s="199"/>
      <c r="F405" s="733"/>
    </row>
    <row r="406" spans="1:6">
      <c r="A406" s="1694" t="s">
        <v>65</v>
      </c>
      <c r="B406" s="1695"/>
      <c r="C406" s="1695"/>
      <c r="D406" s="1695"/>
      <c r="E406" s="1696"/>
      <c r="F406" s="734">
        <f>F369</f>
        <v>0</v>
      </c>
    </row>
    <row r="407" spans="1:6">
      <c r="A407" s="3"/>
      <c r="B407" s="2"/>
      <c r="C407" s="3"/>
      <c r="D407" s="3"/>
      <c r="E407" s="172"/>
      <c r="F407" s="78"/>
    </row>
    <row r="408" spans="1:6">
      <c r="A408" s="3"/>
      <c r="B408" s="2"/>
      <c r="C408" s="3"/>
      <c r="D408" s="3"/>
      <c r="E408" s="172"/>
      <c r="F408" s="78"/>
    </row>
  </sheetData>
  <mergeCells count="4">
    <mergeCell ref="A4:B4"/>
    <mergeCell ref="A406:E406"/>
    <mergeCell ref="A2:F2"/>
    <mergeCell ref="A5:E5"/>
  </mergeCells>
  <pageMargins left="0.7" right="0.7" top="0.75" bottom="0.75" header="0.3" footer="0.3"/>
  <pageSetup scale="50" orientation="portrait" r:id="rId1"/>
  <rowBreaks count="2" manualBreakCount="2">
    <brk id="243" max="16383" man="1"/>
    <brk id="309"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7"/>
  <sheetViews>
    <sheetView view="pageBreakPreview" zoomScaleNormal="100" zoomScaleSheetLayoutView="100" workbookViewId="0">
      <selection activeCell="J208" sqref="J208"/>
    </sheetView>
  </sheetViews>
  <sheetFormatPr defaultRowHeight="15"/>
  <cols>
    <col min="2" max="2" width="45.140625" customWidth="1"/>
    <col min="4" max="4" width="11.5703125" customWidth="1"/>
    <col min="5" max="5" width="15.42578125" customWidth="1"/>
    <col min="6" max="6" width="16.28515625" customWidth="1"/>
  </cols>
  <sheetData>
    <row r="1" spans="1:6" ht="15" customHeight="1">
      <c r="A1" s="388" t="s">
        <v>464</v>
      </c>
      <c r="B1" s="388"/>
      <c r="C1" s="388"/>
      <c r="D1" s="388"/>
      <c r="E1" s="388"/>
      <c r="F1" s="388"/>
    </row>
    <row r="2" spans="1:6">
      <c r="A2" s="1682" t="s">
        <v>974</v>
      </c>
      <c r="B2" s="1683"/>
      <c r="C2" s="1683"/>
      <c r="D2" s="1683"/>
      <c r="E2" s="1683"/>
      <c r="F2" s="1684"/>
    </row>
    <row r="3" spans="1:6">
      <c r="A3" s="928"/>
      <c r="B3" s="929"/>
      <c r="C3" s="930"/>
      <c r="D3" s="931"/>
      <c r="E3" s="931"/>
      <c r="F3" s="931"/>
    </row>
    <row r="4" spans="1:6">
      <c r="A4" s="1707" t="s">
        <v>1306</v>
      </c>
      <c r="B4" s="1707"/>
      <c r="C4" s="930"/>
      <c r="D4" s="931"/>
      <c r="E4" s="931"/>
      <c r="F4" s="931"/>
    </row>
    <row r="5" spans="1:6">
      <c r="A5" s="1708" t="s">
        <v>822</v>
      </c>
      <c r="B5" s="1709"/>
      <c r="C5" s="1709"/>
      <c r="D5" s="1709"/>
      <c r="E5" s="1710"/>
      <c r="F5" s="931"/>
    </row>
    <row r="6" spans="1:6">
      <c r="A6" s="931"/>
      <c r="B6" s="931"/>
      <c r="C6" s="931"/>
      <c r="D6" s="931"/>
      <c r="E6" s="931"/>
      <c r="F6" s="931"/>
    </row>
    <row r="7" spans="1:6" ht="30">
      <c r="A7" s="932" t="s">
        <v>561</v>
      </c>
      <c r="B7" s="933" t="s">
        <v>562</v>
      </c>
      <c r="C7" s="933" t="s">
        <v>563</v>
      </c>
      <c r="D7" s="933" t="s">
        <v>564</v>
      </c>
      <c r="E7" s="934" t="s">
        <v>565</v>
      </c>
      <c r="F7" s="933" t="s">
        <v>566</v>
      </c>
    </row>
    <row r="8" spans="1:6">
      <c r="A8" s="935"/>
      <c r="B8" s="936" t="s">
        <v>152</v>
      </c>
      <c r="C8" s="937" t="s">
        <v>152</v>
      </c>
      <c r="D8" s="937" t="s">
        <v>152</v>
      </c>
      <c r="E8" s="938" t="s">
        <v>152</v>
      </c>
      <c r="F8" s="937" t="s">
        <v>152</v>
      </c>
    </row>
    <row r="9" spans="1:6">
      <c r="A9" s="937" t="s">
        <v>152</v>
      </c>
      <c r="B9" s="936" t="s">
        <v>152</v>
      </c>
      <c r="C9" s="937" t="s">
        <v>152</v>
      </c>
      <c r="D9" s="937" t="s">
        <v>152</v>
      </c>
      <c r="E9" s="939" t="s">
        <v>567</v>
      </c>
      <c r="F9" s="940" t="s">
        <v>567</v>
      </c>
    </row>
    <row r="10" spans="1:6">
      <c r="A10" s="937">
        <v>1</v>
      </c>
      <c r="B10" s="941" t="s">
        <v>568</v>
      </c>
      <c r="C10" s="937" t="s">
        <v>152</v>
      </c>
      <c r="D10" s="937" t="s">
        <v>152</v>
      </c>
      <c r="E10" s="938" t="s">
        <v>152</v>
      </c>
      <c r="F10" s="937" t="s">
        <v>152</v>
      </c>
    </row>
    <row r="11" spans="1:6" ht="75">
      <c r="A11" s="937" t="s">
        <v>152</v>
      </c>
      <c r="B11" s="942" t="s">
        <v>1308</v>
      </c>
      <c r="C11" s="937" t="s">
        <v>152</v>
      </c>
      <c r="D11" s="937" t="s">
        <v>152</v>
      </c>
      <c r="E11" s="938"/>
      <c r="F11" s="937" t="s">
        <v>152</v>
      </c>
    </row>
    <row r="12" spans="1:6">
      <c r="A12" s="937" t="s">
        <v>152</v>
      </c>
      <c r="B12" s="943"/>
      <c r="C12" s="937" t="s">
        <v>152</v>
      </c>
      <c r="D12" s="937" t="s">
        <v>152</v>
      </c>
      <c r="E12" s="938"/>
      <c r="F12" s="937" t="s">
        <v>152</v>
      </c>
    </row>
    <row r="13" spans="1:6">
      <c r="A13" s="935" t="s">
        <v>570</v>
      </c>
      <c r="B13" s="944" t="s">
        <v>571</v>
      </c>
      <c r="C13" s="937" t="s">
        <v>152</v>
      </c>
      <c r="D13" s="937" t="s">
        <v>152</v>
      </c>
      <c r="E13" s="938"/>
      <c r="F13" s="937" t="s">
        <v>152</v>
      </c>
    </row>
    <row r="14" spans="1:6">
      <c r="A14" s="937" t="s">
        <v>152</v>
      </c>
      <c r="B14" s="944" t="s">
        <v>572</v>
      </c>
      <c r="C14" s="937" t="s">
        <v>152</v>
      </c>
      <c r="D14" s="937" t="s">
        <v>152</v>
      </c>
      <c r="E14" s="938"/>
      <c r="F14" s="937" t="s">
        <v>152</v>
      </c>
    </row>
    <row r="15" spans="1:6">
      <c r="A15" s="935" t="s">
        <v>573</v>
      </c>
      <c r="B15" s="942" t="s">
        <v>264</v>
      </c>
      <c r="C15" s="945" t="s">
        <v>574</v>
      </c>
      <c r="D15" s="945">
        <v>2.1999999999999999E-2</v>
      </c>
      <c r="E15" s="946"/>
      <c r="F15" s="947">
        <f>D15*E15</f>
        <v>0</v>
      </c>
    </row>
    <row r="16" spans="1:6">
      <c r="A16" s="779"/>
      <c r="B16" s="943" t="s">
        <v>152</v>
      </c>
      <c r="C16" s="948"/>
      <c r="D16" s="948"/>
      <c r="E16" s="946"/>
      <c r="F16" s="946"/>
    </row>
    <row r="17" spans="1:6">
      <c r="A17" s="937" t="s">
        <v>152</v>
      </c>
      <c r="B17" s="944" t="s">
        <v>575</v>
      </c>
      <c r="C17" s="948" t="s">
        <v>152</v>
      </c>
      <c r="D17" s="948" t="s">
        <v>152</v>
      </c>
      <c r="E17" s="946"/>
      <c r="F17" s="947"/>
    </row>
    <row r="18" spans="1:6" ht="45">
      <c r="A18" s="937" t="s">
        <v>152</v>
      </c>
      <c r="B18" s="942" t="s">
        <v>576</v>
      </c>
      <c r="C18" s="948" t="s">
        <v>152</v>
      </c>
      <c r="D18" s="948" t="s">
        <v>152</v>
      </c>
      <c r="E18" s="946"/>
      <c r="F18" s="947"/>
    </row>
    <row r="19" spans="1:6">
      <c r="A19" s="935" t="s">
        <v>577</v>
      </c>
      <c r="B19" s="943" t="s">
        <v>578</v>
      </c>
      <c r="C19" s="945" t="s">
        <v>579</v>
      </c>
      <c r="D19" s="945" t="s">
        <v>580</v>
      </c>
      <c r="E19" s="946"/>
      <c r="F19" s="947">
        <f>D19*E19</f>
        <v>0</v>
      </c>
    </row>
    <row r="20" spans="1:6">
      <c r="A20" s="937" t="s">
        <v>152</v>
      </c>
      <c r="B20" s="944" t="s">
        <v>581</v>
      </c>
      <c r="C20" s="948" t="s">
        <v>152</v>
      </c>
      <c r="D20" s="948" t="s">
        <v>152</v>
      </c>
      <c r="E20" s="946"/>
      <c r="F20" s="947"/>
    </row>
    <row r="21" spans="1:6" ht="45">
      <c r="A21" s="937" t="s">
        <v>152</v>
      </c>
      <c r="B21" s="942" t="s">
        <v>582</v>
      </c>
      <c r="C21" s="948" t="s">
        <v>152</v>
      </c>
      <c r="D21" s="948" t="s">
        <v>152</v>
      </c>
      <c r="E21" s="946"/>
      <c r="F21" s="947"/>
    </row>
    <row r="22" spans="1:6">
      <c r="A22" s="935" t="s">
        <v>583</v>
      </c>
      <c r="B22" s="943" t="s">
        <v>584</v>
      </c>
      <c r="C22" s="945" t="s">
        <v>579</v>
      </c>
      <c r="D22" s="945" t="s">
        <v>580</v>
      </c>
      <c r="E22" s="946"/>
      <c r="F22" s="947">
        <f>D22*E22</f>
        <v>0</v>
      </c>
    </row>
    <row r="23" spans="1:6">
      <c r="A23" s="937" t="s">
        <v>152</v>
      </c>
      <c r="B23" s="944" t="s">
        <v>585</v>
      </c>
      <c r="C23" s="948" t="s">
        <v>152</v>
      </c>
      <c r="D23" s="948" t="s">
        <v>152</v>
      </c>
      <c r="E23" s="946"/>
      <c r="F23" s="947"/>
    </row>
    <row r="24" spans="1:6" ht="21.75" customHeight="1">
      <c r="A24" s="1120" t="s">
        <v>152</v>
      </c>
      <c r="B24" s="1121" t="s">
        <v>977</v>
      </c>
      <c r="C24" s="1122" t="s">
        <v>152</v>
      </c>
      <c r="D24" s="1122" t="s">
        <v>152</v>
      </c>
      <c r="E24" s="1123"/>
      <c r="F24" s="1124"/>
    </row>
    <row r="25" spans="1:6">
      <c r="A25" s="1120" t="s">
        <v>152</v>
      </c>
      <c r="B25" s="1125" t="s">
        <v>586</v>
      </c>
      <c r="C25" s="1122" t="s">
        <v>152</v>
      </c>
      <c r="D25" s="1122" t="s">
        <v>152</v>
      </c>
      <c r="E25" s="1123"/>
      <c r="F25" s="1124"/>
    </row>
    <row r="26" spans="1:6" ht="30">
      <c r="A26" s="1126">
        <v>2.4</v>
      </c>
      <c r="B26" s="1127" t="s">
        <v>587</v>
      </c>
      <c r="C26" s="1128" t="s">
        <v>588</v>
      </c>
      <c r="D26" s="1128" t="s">
        <v>589</v>
      </c>
      <c r="E26" s="1123"/>
      <c r="F26" s="1124">
        <f>D26*E26</f>
        <v>0</v>
      </c>
    </row>
    <row r="27" spans="1:6">
      <c r="A27" s="1120" t="s">
        <v>152</v>
      </c>
      <c r="B27" s="1125" t="s">
        <v>590</v>
      </c>
      <c r="C27" s="1122" t="s">
        <v>152</v>
      </c>
      <c r="D27" s="1122" t="s">
        <v>152</v>
      </c>
      <c r="E27" s="1123"/>
      <c r="F27" s="1124"/>
    </row>
    <row r="28" spans="1:6" ht="45">
      <c r="A28" s="1120" t="s">
        <v>152</v>
      </c>
      <c r="B28" s="1129" t="s">
        <v>591</v>
      </c>
      <c r="C28" s="1122" t="s">
        <v>152</v>
      </c>
      <c r="D28" s="1122" t="s">
        <v>152</v>
      </c>
      <c r="E28" s="1123"/>
      <c r="F28" s="1124"/>
    </row>
    <row r="29" spans="1:6">
      <c r="A29" s="1126">
        <v>2.5</v>
      </c>
      <c r="B29" s="1130" t="s">
        <v>592</v>
      </c>
      <c r="C29" s="1128" t="s">
        <v>588</v>
      </c>
      <c r="D29" s="1128" t="s">
        <v>593</v>
      </c>
      <c r="E29" s="1123"/>
      <c r="F29" s="1124">
        <f>D29*E29</f>
        <v>0</v>
      </c>
    </row>
    <row r="30" spans="1:6">
      <c r="A30" s="1126">
        <v>2.6</v>
      </c>
      <c r="B30" s="1130" t="s">
        <v>594</v>
      </c>
      <c r="C30" s="1128" t="s">
        <v>588</v>
      </c>
      <c r="D30" s="1128" t="s">
        <v>595</v>
      </c>
      <c r="E30" s="1123"/>
      <c r="F30" s="1124">
        <f>D30*E30</f>
        <v>0</v>
      </c>
    </row>
    <row r="31" spans="1:6">
      <c r="A31" s="1126">
        <v>2.7</v>
      </c>
      <c r="B31" s="1130" t="s">
        <v>596</v>
      </c>
      <c r="C31" s="1128" t="s">
        <v>588</v>
      </c>
      <c r="D31" s="1128" t="s">
        <v>597</v>
      </c>
      <c r="E31" s="1123"/>
      <c r="F31" s="1124">
        <f>D31*E31</f>
        <v>0</v>
      </c>
    </row>
    <row r="32" spans="1:6">
      <c r="A32" s="1131" t="s">
        <v>152</v>
      </c>
      <c r="B32" s="1125" t="s">
        <v>598</v>
      </c>
      <c r="C32" s="1122" t="s">
        <v>152</v>
      </c>
      <c r="D32" s="1122" t="s">
        <v>152</v>
      </c>
      <c r="E32" s="1123"/>
      <c r="F32" s="1124"/>
    </row>
    <row r="33" spans="1:6">
      <c r="A33" s="1131"/>
      <c r="B33" s="1131"/>
      <c r="C33" s="1120"/>
      <c r="D33" s="1120"/>
      <c r="E33" s="1132"/>
      <c r="F33" s="1133"/>
    </row>
    <row r="34" spans="1:6" ht="30">
      <c r="A34" s="1131" t="s">
        <v>152</v>
      </c>
      <c r="B34" s="1129" t="s">
        <v>599</v>
      </c>
      <c r="C34" s="1120" t="s">
        <v>152</v>
      </c>
      <c r="D34" s="1120" t="s">
        <v>152</v>
      </c>
      <c r="E34" s="1132"/>
      <c r="F34" s="1133"/>
    </row>
    <row r="35" spans="1:6">
      <c r="A35" s="1126">
        <v>2.8</v>
      </c>
      <c r="B35" s="1130" t="s">
        <v>594</v>
      </c>
      <c r="C35" s="1126" t="s">
        <v>588</v>
      </c>
      <c r="D35" s="1126" t="s">
        <v>600</v>
      </c>
      <c r="E35" s="1132"/>
      <c r="F35" s="1133">
        <f>D35*E35</f>
        <v>0</v>
      </c>
    </row>
    <row r="36" spans="1:6">
      <c r="A36" s="1126">
        <v>2.9</v>
      </c>
      <c r="B36" s="1130" t="s">
        <v>596</v>
      </c>
      <c r="C36" s="1126" t="s">
        <v>588</v>
      </c>
      <c r="D36" s="1126" t="s">
        <v>570</v>
      </c>
      <c r="E36" s="1132"/>
      <c r="F36" s="1133">
        <f>D36*E36</f>
        <v>0</v>
      </c>
    </row>
    <row r="37" spans="1:6">
      <c r="A37" s="1701" t="s">
        <v>601</v>
      </c>
      <c r="B37" s="1702"/>
      <c r="C37" s="1702"/>
      <c r="D37" s="1702"/>
      <c r="E37" s="1703"/>
      <c r="F37" s="951">
        <f>SUM(F15:F36)</f>
        <v>0</v>
      </c>
    </row>
    <row r="38" spans="1:6">
      <c r="A38" s="936" t="s">
        <v>152</v>
      </c>
      <c r="B38" s="944" t="s">
        <v>602</v>
      </c>
      <c r="C38" s="937" t="s">
        <v>152</v>
      </c>
      <c r="D38" s="937" t="s">
        <v>152</v>
      </c>
      <c r="E38" s="938" t="s">
        <v>152</v>
      </c>
      <c r="F38" s="937" t="s">
        <v>152</v>
      </c>
    </row>
    <row r="39" spans="1:6">
      <c r="A39" s="936" t="s">
        <v>152</v>
      </c>
      <c r="B39" s="941" t="s">
        <v>603</v>
      </c>
      <c r="C39" s="937" t="s">
        <v>152</v>
      </c>
      <c r="D39" s="937" t="s">
        <v>152</v>
      </c>
      <c r="E39" s="938" t="s">
        <v>152</v>
      </c>
      <c r="F39" s="937" t="s">
        <v>152</v>
      </c>
    </row>
    <row r="40" spans="1:6" ht="30">
      <c r="A40" s="936" t="s">
        <v>152</v>
      </c>
      <c r="B40" s="949" t="s">
        <v>604</v>
      </c>
      <c r="C40" s="937" t="s">
        <v>152</v>
      </c>
      <c r="D40" s="937" t="s">
        <v>152</v>
      </c>
      <c r="E40" s="938" t="s">
        <v>152</v>
      </c>
      <c r="F40" s="937" t="s">
        <v>152</v>
      </c>
    </row>
    <row r="41" spans="1:6" ht="43.5">
      <c r="A41" s="935" t="s">
        <v>605</v>
      </c>
      <c r="B41" s="942" t="s">
        <v>606</v>
      </c>
      <c r="C41" s="945" t="s">
        <v>607</v>
      </c>
      <c r="D41" s="945" t="s">
        <v>608</v>
      </c>
      <c r="E41" s="946"/>
      <c r="F41" s="947">
        <f>D41*E41</f>
        <v>0</v>
      </c>
    </row>
    <row r="42" spans="1:6" ht="30">
      <c r="A42" s="935" t="s">
        <v>609</v>
      </c>
      <c r="B42" s="942" t="s">
        <v>610</v>
      </c>
      <c r="C42" s="945" t="s">
        <v>607</v>
      </c>
      <c r="D42" s="945" t="s">
        <v>611</v>
      </c>
      <c r="E42" s="946"/>
      <c r="F42" s="947">
        <f>D42*E42</f>
        <v>0</v>
      </c>
    </row>
    <row r="43" spans="1:6">
      <c r="A43" s="936" t="s">
        <v>152</v>
      </c>
      <c r="B43" s="941" t="s">
        <v>612</v>
      </c>
      <c r="C43" s="948" t="s">
        <v>152</v>
      </c>
      <c r="D43" s="948" t="s">
        <v>152</v>
      </c>
      <c r="E43" s="946"/>
      <c r="F43" s="947"/>
    </row>
    <row r="44" spans="1:6" ht="30">
      <c r="A44" s="936" t="s">
        <v>152</v>
      </c>
      <c r="B44" s="949" t="s">
        <v>613</v>
      </c>
      <c r="C44" s="948" t="s">
        <v>152</v>
      </c>
      <c r="D44" s="948" t="s">
        <v>152</v>
      </c>
      <c r="E44" s="946"/>
      <c r="F44" s="947"/>
    </row>
    <row r="45" spans="1:6" ht="45">
      <c r="A45" s="945">
        <v>2.13</v>
      </c>
      <c r="B45" s="952" t="s">
        <v>614</v>
      </c>
      <c r="C45" s="945" t="s">
        <v>607</v>
      </c>
      <c r="D45" s="945" t="s">
        <v>615</v>
      </c>
      <c r="E45" s="946"/>
      <c r="F45" s="947">
        <f>D45*E45</f>
        <v>0</v>
      </c>
    </row>
    <row r="46" spans="1:6" ht="30">
      <c r="A46" s="945">
        <v>2.14</v>
      </c>
      <c r="B46" s="952" t="s">
        <v>616</v>
      </c>
      <c r="C46" s="945" t="s">
        <v>607</v>
      </c>
      <c r="D46" s="945" t="s">
        <v>617</v>
      </c>
      <c r="E46" s="946"/>
      <c r="F46" s="947">
        <f>D46*E46</f>
        <v>0</v>
      </c>
    </row>
    <row r="47" spans="1:6" ht="30">
      <c r="A47" s="953" t="s">
        <v>152</v>
      </c>
      <c r="B47" s="952" t="s">
        <v>618</v>
      </c>
      <c r="C47" s="945" t="s">
        <v>607</v>
      </c>
      <c r="D47" s="948">
        <v>85</v>
      </c>
      <c r="E47" s="946"/>
      <c r="F47" s="947">
        <f>D47*E47</f>
        <v>0</v>
      </c>
    </row>
    <row r="48" spans="1:6">
      <c r="A48" s="936" t="s">
        <v>152</v>
      </c>
      <c r="B48" s="941" t="s">
        <v>619</v>
      </c>
      <c r="C48" s="948" t="s">
        <v>152</v>
      </c>
      <c r="D48" s="948" t="s">
        <v>152</v>
      </c>
      <c r="E48" s="946"/>
      <c r="F48" s="947"/>
    </row>
    <row r="49" spans="1:6" ht="30">
      <c r="A49" s="936" t="s">
        <v>152</v>
      </c>
      <c r="B49" s="949" t="s">
        <v>620</v>
      </c>
      <c r="C49" s="948" t="s">
        <v>152</v>
      </c>
      <c r="D49" s="948" t="s">
        <v>152</v>
      </c>
      <c r="E49" s="946"/>
      <c r="F49" s="947"/>
    </row>
    <row r="50" spans="1:6" ht="30">
      <c r="A50" s="945">
        <v>2.15</v>
      </c>
      <c r="B50" s="952" t="s">
        <v>621</v>
      </c>
      <c r="C50" s="945" t="s">
        <v>588</v>
      </c>
      <c r="D50" s="945" t="s">
        <v>622</v>
      </c>
      <c r="E50" s="946"/>
      <c r="F50" s="947">
        <f>D50*E50</f>
        <v>0</v>
      </c>
    </row>
    <row r="51" spans="1:6">
      <c r="A51" s="945">
        <v>2.16</v>
      </c>
      <c r="B51" s="954" t="s">
        <v>623</v>
      </c>
      <c r="C51" s="945" t="s">
        <v>588</v>
      </c>
      <c r="D51" s="945" t="s">
        <v>624</v>
      </c>
      <c r="E51" s="946"/>
      <c r="F51" s="947">
        <f>D51*E51</f>
        <v>0</v>
      </c>
    </row>
    <row r="52" spans="1:6">
      <c r="A52" s="936" t="s">
        <v>152</v>
      </c>
      <c r="B52" s="941" t="s">
        <v>625</v>
      </c>
      <c r="C52" s="948" t="s">
        <v>152</v>
      </c>
      <c r="D52" s="948" t="s">
        <v>152</v>
      </c>
      <c r="E52" s="946"/>
      <c r="F52" s="947"/>
    </row>
    <row r="53" spans="1:6">
      <c r="A53" s="936" t="s">
        <v>152</v>
      </c>
      <c r="B53" s="941" t="s">
        <v>626</v>
      </c>
      <c r="C53" s="948" t="s">
        <v>152</v>
      </c>
      <c r="D53" s="948" t="s">
        <v>152</v>
      </c>
      <c r="E53" s="946"/>
      <c r="F53" s="947"/>
    </row>
    <row r="54" spans="1:6" ht="45">
      <c r="A54" s="936" t="s">
        <v>152</v>
      </c>
      <c r="B54" s="949" t="s">
        <v>627</v>
      </c>
      <c r="C54" s="948" t="s">
        <v>152</v>
      </c>
      <c r="D54" s="948" t="s">
        <v>152</v>
      </c>
      <c r="E54" s="946"/>
      <c r="F54" s="947"/>
    </row>
    <row r="55" spans="1:6" ht="30">
      <c r="A55" s="935">
        <v>2.17</v>
      </c>
      <c r="B55" s="942" t="s">
        <v>628</v>
      </c>
      <c r="C55" s="945" t="s">
        <v>588</v>
      </c>
      <c r="D55" s="945" t="s">
        <v>595</v>
      </c>
      <c r="E55" s="946"/>
      <c r="F55" s="947">
        <f>D55*E55</f>
        <v>0</v>
      </c>
    </row>
    <row r="56" spans="1:6" ht="30">
      <c r="A56" s="935">
        <v>2.1800000000000002</v>
      </c>
      <c r="B56" s="942" t="s">
        <v>629</v>
      </c>
      <c r="C56" s="945" t="s">
        <v>588</v>
      </c>
      <c r="D56" s="945" t="s">
        <v>630</v>
      </c>
      <c r="E56" s="946"/>
      <c r="F56" s="947">
        <f>D56*E56</f>
        <v>0</v>
      </c>
    </row>
    <row r="57" spans="1:6">
      <c r="A57" s="935">
        <v>2.19</v>
      </c>
      <c r="B57" s="943" t="s">
        <v>631</v>
      </c>
      <c r="C57" s="945" t="s">
        <v>588</v>
      </c>
      <c r="D57" s="945" t="s">
        <v>632</v>
      </c>
      <c r="E57" s="946"/>
      <c r="F57" s="947">
        <f>D57*E57</f>
        <v>0</v>
      </c>
    </row>
    <row r="58" spans="1:6" ht="30">
      <c r="A58" s="955">
        <v>2.2000000000000002</v>
      </c>
      <c r="B58" s="942" t="s">
        <v>633</v>
      </c>
      <c r="C58" s="945" t="s">
        <v>588</v>
      </c>
      <c r="D58" s="945" t="s">
        <v>634</v>
      </c>
      <c r="E58" s="946"/>
      <c r="F58" s="947">
        <f>D58*E58</f>
        <v>0</v>
      </c>
    </row>
    <row r="59" spans="1:6">
      <c r="A59" s="953" t="s">
        <v>152</v>
      </c>
      <c r="B59" s="956" t="s">
        <v>635</v>
      </c>
      <c r="C59" s="948" t="s">
        <v>152</v>
      </c>
      <c r="D59" s="948" t="s">
        <v>152</v>
      </c>
      <c r="E59" s="946"/>
      <c r="F59" s="947"/>
    </row>
    <row r="60" spans="1:6" ht="45">
      <c r="A60" s="945">
        <v>2.21</v>
      </c>
      <c r="B60" s="942" t="s">
        <v>636</v>
      </c>
      <c r="C60" s="935" t="s">
        <v>607</v>
      </c>
      <c r="D60" s="935" t="s">
        <v>608</v>
      </c>
      <c r="E60" s="938"/>
      <c r="F60" s="950">
        <f>D60*E60</f>
        <v>0</v>
      </c>
    </row>
    <row r="61" spans="1:6">
      <c r="A61" s="1698" t="s">
        <v>601</v>
      </c>
      <c r="B61" s="1699"/>
      <c r="C61" s="1699"/>
      <c r="D61" s="1699"/>
      <c r="E61" s="1700"/>
      <c r="F61" s="957">
        <f>SUM(F41:F60)</f>
        <v>0</v>
      </c>
    </row>
    <row r="62" spans="1:6">
      <c r="A62" s="945" t="s">
        <v>600</v>
      </c>
      <c r="B62" s="941" t="s">
        <v>637</v>
      </c>
      <c r="C62" s="937" t="s">
        <v>152</v>
      </c>
      <c r="D62" s="937" t="s">
        <v>152</v>
      </c>
      <c r="E62" s="938" t="s">
        <v>152</v>
      </c>
      <c r="F62" s="937"/>
    </row>
    <row r="63" spans="1:6">
      <c r="A63" s="936" t="s">
        <v>152</v>
      </c>
      <c r="B63" s="944" t="s">
        <v>638</v>
      </c>
      <c r="C63" s="937" t="s">
        <v>152</v>
      </c>
      <c r="D63" s="937" t="s">
        <v>152</v>
      </c>
      <c r="E63" s="938" t="s">
        <v>152</v>
      </c>
      <c r="F63" s="937"/>
    </row>
    <row r="64" spans="1:6">
      <c r="A64" s="936" t="s">
        <v>152</v>
      </c>
      <c r="B64" s="941" t="s">
        <v>639</v>
      </c>
      <c r="C64" s="937" t="s">
        <v>152</v>
      </c>
      <c r="D64" s="937" t="s">
        <v>152</v>
      </c>
      <c r="E64" s="938" t="s">
        <v>152</v>
      </c>
      <c r="F64" s="937"/>
    </row>
    <row r="65" spans="1:6">
      <c r="A65" s="936" t="s">
        <v>152</v>
      </c>
      <c r="B65" s="941" t="s">
        <v>640</v>
      </c>
      <c r="C65" s="937" t="s">
        <v>152</v>
      </c>
      <c r="D65" s="937" t="s">
        <v>152</v>
      </c>
      <c r="E65" s="938" t="s">
        <v>152</v>
      </c>
      <c r="F65" s="937"/>
    </row>
    <row r="66" spans="1:6" ht="60">
      <c r="A66" s="936" t="s">
        <v>152</v>
      </c>
      <c r="B66" s="949" t="s">
        <v>641</v>
      </c>
      <c r="C66" s="937" t="s">
        <v>152</v>
      </c>
      <c r="D66" s="937" t="s">
        <v>152</v>
      </c>
      <c r="E66" s="938"/>
      <c r="F66" s="937"/>
    </row>
    <row r="67" spans="1:6">
      <c r="A67" s="945" t="s">
        <v>642</v>
      </c>
      <c r="B67" s="943" t="s">
        <v>643</v>
      </c>
      <c r="C67" s="935" t="s">
        <v>588</v>
      </c>
      <c r="D67" s="935" t="s">
        <v>644</v>
      </c>
      <c r="E67" s="958"/>
      <c r="F67" s="950">
        <f>D67*E67</f>
        <v>0</v>
      </c>
    </row>
    <row r="68" spans="1:6">
      <c r="A68" s="936" t="s">
        <v>152</v>
      </c>
      <c r="B68" s="941" t="s">
        <v>645</v>
      </c>
      <c r="C68" s="937" t="s">
        <v>152</v>
      </c>
      <c r="D68" s="937" t="s">
        <v>152</v>
      </c>
      <c r="E68" s="938"/>
      <c r="F68" s="950"/>
    </row>
    <row r="69" spans="1:6" ht="45">
      <c r="A69" s="936" t="s">
        <v>152</v>
      </c>
      <c r="B69" s="949" t="s">
        <v>646</v>
      </c>
      <c r="C69" s="937" t="s">
        <v>152</v>
      </c>
      <c r="D69" s="937" t="s">
        <v>152</v>
      </c>
      <c r="E69" s="938"/>
      <c r="F69" s="950"/>
    </row>
    <row r="70" spans="1:6">
      <c r="A70" s="945" t="s">
        <v>647</v>
      </c>
      <c r="B70" s="943" t="s">
        <v>643</v>
      </c>
      <c r="C70" s="945" t="s">
        <v>588</v>
      </c>
      <c r="D70" s="945" t="s">
        <v>648</v>
      </c>
      <c r="E70" s="959"/>
      <c r="F70" s="947">
        <f>D70*E70</f>
        <v>0</v>
      </c>
    </row>
    <row r="71" spans="1:6">
      <c r="A71" s="936" t="s">
        <v>152</v>
      </c>
      <c r="B71" s="944" t="s">
        <v>649</v>
      </c>
      <c r="C71" s="948" t="s">
        <v>152</v>
      </c>
      <c r="D71" s="948" t="s">
        <v>152</v>
      </c>
      <c r="E71" s="946"/>
      <c r="F71" s="947"/>
    </row>
    <row r="72" spans="1:6">
      <c r="A72" s="936" t="s">
        <v>152</v>
      </c>
      <c r="B72" s="941" t="s">
        <v>650</v>
      </c>
      <c r="C72" s="948" t="s">
        <v>152</v>
      </c>
      <c r="D72" s="948" t="s">
        <v>152</v>
      </c>
      <c r="E72" s="946"/>
      <c r="F72" s="947"/>
    </row>
    <row r="73" spans="1:6" ht="30">
      <c r="A73" s="936" t="s">
        <v>152</v>
      </c>
      <c r="B73" s="949" t="s">
        <v>651</v>
      </c>
      <c r="C73" s="948" t="s">
        <v>152</v>
      </c>
      <c r="D73" s="948" t="s">
        <v>152</v>
      </c>
      <c r="E73" s="946"/>
      <c r="F73" s="947"/>
    </row>
    <row r="74" spans="1:6">
      <c r="A74" s="945" t="s">
        <v>652</v>
      </c>
      <c r="B74" s="943" t="s">
        <v>653</v>
      </c>
      <c r="C74" s="945" t="s">
        <v>588</v>
      </c>
      <c r="D74" s="945" t="s">
        <v>644</v>
      </c>
      <c r="E74" s="946"/>
      <c r="F74" s="947">
        <f>D74*E74</f>
        <v>0</v>
      </c>
    </row>
    <row r="75" spans="1:6">
      <c r="A75" s="948" t="s">
        <v>152</v>
      </c>
      <c r="B75" s="941" t="s">
        <v>654</v>
      </c>
      <c r="C75" s="948" t="s">
        <v>152</v>
      </c>
      <c r="D75" s="948" t="s">
        <v>152</v>
      </c>
      <c r="E75" s="946"/>
      <c r="F75" s="947"/>
    </row>
    <row r="76" spans="1:6" ht="30">
      <c r="A76" s="948" t="s">
        <v>152</v>
      </c>
      <c r="B76" s="949" t="s">
        <v>655</v>
      </c>
      <c r="C76" s="948" t="s">
        <v>152</v>
      </c>
      <c r="D76" s="948" t="s">
        <v>152</v>
      </c>
      <c r="E76" s="946"/>
      <c r="F76" s="947"/>
    </row>
    <row r="77" spans="1:6">
      <c r="A77" s="945">
        <v>3.4</v>
      </c>
      <c r="B77" s="942" t="s">
        <v>656</v>
      </c>
      <c r="C77" s="945" t="s">
        <v>588</v>
      </c>
      <c r="D77" s="945" t="s">
        <v>617</v>
      </c>
      <c r="E77" s="946"/>
      <c r="F77" s="947">
        <f>D77*E77</f>
        <v>0</v>
      </c>
    </row>
    <row r="78" spans="1:6" ht="30">
      <c r="A78" s="948" t="s">
        <v>152</v>
      </c>
      <c r="B78" s="960" t="s">
        <v>657</v>
      </c>
      <c r="C78" s="948" t="s">
        <v>152</v>
      </c>
      <c r="D78" s="948" t="s">
        <v>152</v>
      </c>
      <c r="E78" s="946"/>
      <c r="F78" s="947"/>
    </row>
    <row r="79" spans="1:6">
      <c r="A79" s="945">
        <v>3.5</v>
      </c>
      <c r="B79" s="943" t="s">
        <v>656</v>
      </c>
      <c r="C79" s="945" t="s">
        <v>588</v>
      </c>
      <c r="D79" s="945" t="s">
        <v>658</v>
      </c>
      <c r="E79" s="946"/>
      <c r="F79" s="947">
        <f>D79*E79</f>
        <v>0</v>
      </c>
    </row>
    <row r="80" spans="1:6">
      <c r="A80" s="936" t="s">
        <v>152</v>
      </c>
      <c r="B80" s="944" t="s">
        <v>659</v>
      </c>
      <c r="C80" s="948" t="s">
        <v>152</v>
      </c>
      <c r="D80" s="948" t="s">
        <v>152</v>
      </c>
      <c r="E80" s="946"/>
      <c r="F80" s="947"/>
    </row>
    <row r="81" spans="1:6" ht="30">
      <c r="A81" s="936"/>
      <c r="B81" s="961" t="s">
        <v>660</v>
      </c>
      <c r="C81" s="948"/>
      <c r="D81" s="948"/>
      <c r="E81" s="946"/>
      <c r="F81" s="947"/>
    </row>
    <row r="82" spans="1:6" ht="30">
      <c r="A82" s="936" t="s">
        <v>152</v>
      </c>
      <c r="B82" s="949" t="s">
        <v>661</v>
      </c>
      <c r="C82" s="948" t="s">
        <v>152</v>
      </c>
      <c r="D82" s="948" t="s">
        <v>152</v>
      </c>
      <c r="E82" s="946"/>
      <c r="F82" s="947"/>
    </row>
    <row r="83" spans="1:6">
      <c r="A83" s="945" t="s">
        <v>662</v>
      </c>
      <c r="B83" s="943" t="s">
        <v>656</v>
      </c>
      <c r="C83" s="945" t="s">
        <v>588</v>
      </c>
      <c r="D83" s="945" t="s">
        <v>617</v>
      </c>
      <c r="E83" s="946"/>
      <c r="F83" s="947">
        <f>D83*E83</f>
        <v>0</v>
      </c>
    </row>
    <row r="84" spans="1:6">
      <c r="A84" s="948" t="s">
        <v>152</v>
      </c>
      <c r="B84" s="941" t="s">
        <v>663</v>
      </c>
      <c r="C84" s="948" t="s">
        <v>152</v>
      </c>
      <c r="D84" s="948" t="s">
        <v>152</v>
      </c>
      <c r="E84" s="946"/>
      <c r="F84" s="947"/>
    </row>
    <row r="85" spans="1:6" ht="30">
      <c r="A85" s="948" t="s">
        <v>152</v>
      </c>
      <c r="B85" s="949" t="s">
        <v>664</v>
      </c>
      <c r="C85" s="948" t="s">
        <v>152</v>
      </c>
      <c r="D85" s="948" t="s">
        <v>152</v>
      </c>
      <c r="E85" s="946"/>
      <c r="F85" s="947"/>
    </row>
    <row r="86" spans="1:6">
      <c r="A86" s="945" t="s">
        <v>665</v>
      </c>
      <c r="B86" s="943" t="s">
        <v>666</v>
      </c>
      <c r="C86" s="945" t="s">
        <v>588</v>
      </c>
      <c r="D86" s="945" t="s">
        <v>624</v>
      </c>
      <c r="E86" s="946"/>
      <c r="F86" s="947">
        <f>D86*E86</f>
        <v>0</v>
      </c>
    </row>
    <row r="87" spans="1:6" ht="30">
      <c r="A87" s="945" t="s">
        <v>667</v>
      </c>
      <c r="B87" s="942" t="s">
        <v>668</v>
      </c>
      <c r="C87" s="945" t="s">
        <v>669</v>
      </c>
      <c r="D87" s="945" t="s">
        <v>670</v>
      </c>
      <c r="E87" s="946"/>
      <c r="F87" s="947">
        <f>D87*E87</f>
        <v>0</v>
      </c>
    </row>
    <row r="88" spans="1:6">
      <c r="A88" s="1701" t="s">
        <v>601</v>
      </c>
      <c r="B88" s="1702"/>
      <c r="C88" s="1702"/>
      <c r="D88" s="1702"/>
      <c r="E88" s="1703"/>
      <c r="F88" s="951">
        <f>SUM(F67:F87)</f>
        <v>0</v>
      </c>
    </row>
    <row r="89" spans="1:6">
      <c r="A89" s="936" t="s">
        <v>152</v>
      </c>
      <c r="B89" s="941" t="s">
        <v>671</v>
      </c>
      <c r="C89" s="937" t="s">
        <v>152</v>
      </c>
      <c r="D89" s="937" t="s">
        <v>152</v>
      </c>
      <c r="E89" s="938" t="s">
        <v>152</v>
      </c>
      <c r="F89" s="937"/>
    </row>
    <row r="90" spans="1:6" ht="16.5">
      <c r="A90" s="945" t="s">
        <v>672</v>
      </c>
      <c r="B90" s="943" t="s">
        <v>673</v>
      </c>
      <c r="C90" s="935" t="s">
        <v>674</v>
      </c>
      <c r="D90" s="935" t="s">
        <v>593</v>
      </c>
      <c r="E90" s="938"/>
      <c r="F90" s="950">
        <f>D90*E90</f>
        <v>0</v>
      </c>
    </row>
    <row r="91" spans="1:6">
      <c r="A91" s="948" t="s">
        <v>152</v>
      </c>
      <c r="B91" s="943" t="s">
        <v>675</v>
      </c>
      <c r="C91" s="937" t="s">
        <v>152</v>
      </c>
      <c r="D91" s="937" t="s">
        <v>152</v>
      </c>
      <c r="E91" s="938"/>
      <c r="F91" s="950"/>
    </row>
    <row r="92" spans="1:6">
      <c r="A92" s="936" t="s">
        <v>152</v>
      </c>
      <c r="B92" s="944" t="s">
        <v>676</v>
      </c>
      <c r="C92" s="937" t="s">
        <v>152</v>
      </c>
      <c r="D92" s="937" t="s">
        <v>152</v>
      </c>
      <c r="E92" s="938"/>
      <c r="F92" s="950"/>
    </row>
    <row r="93" spans="1:6">
      <c r="A93" s="936" t="s">
        <v>152</v>
      </c>
      <c r="B93" s="941" t="s">
        <v>677</v>
      </c>
      <c r="C93" s="937" t="s">
        <v>152</v>
      </c>
      <c r="D93" s="937" t="s">
        <v>152</v>
      </c>
      <c r="E93" s="938"/>
      <c r="F93" s="950"/>
    </row>
    <row r="94" spans="1:6" ht="30">
      <c r="A94" s="936" t="s">
        <v>152</v>
      </c>
      <c r="B94" s="949" t="s">
        <v>678</v>
      </c>
      <c r="C94" s="937" t="s">
        <v>152</v>
      </c>
      <c r="D94" s="937" t="s">
        <v>152</v>
      </c>
      <c r="E94" s="938"/>
      <c r="F94" s="950"/>
    </row>
    <row r="95" spans="1:6">
      <c r="A95" s="945" t="s">
        <v>679</v>
      </c>
      <c r="B95" s="943" t="s">
        <v>680</v>
      </c>
      <c r="C95" s="935" t="s">
        <v>607</v>
      </c>
      <c r="D95" s="935" t="s">
        <v>681</v>
      </c>
      <c r="E95" s="938"/>
      <c r="F95" s="950">
        <f>D95*E95</f>
        <v>0</v>
      </c>
    </row>
    <row r="96" spans="1:6">
      <c r="A96" s="945" t="s">
        <v>682</v>
      </c>
      <c r="B96" s="943" t="s">
        <v>683</v>
      </c>
      <c r="C96" s="935" t="s">
        <v>607</v>
      </c>
      <c r="D96" s="935" t="s">
        <v>684</v>
      </c>
      <c r="E96" s="938"/>
      <c r="F96" s="950">
        <f>D96*E96</f>
        <v>0</v>
      </c>
    </row>
    <row r="97" spans="1:6">
      <c r="A97" s="948" t="s">
        <v>152</v>
      </c>
      <c r="B97" s="941" t="s">
        <v>685</v>
      </c>
      <c r="C97" s="937" t="s">
        <v>152</v>
      </c>
      <c r="D97" s="937" t="s">
        <v>152</v>
      </c>
      <c r="E97" s="938"/>
      <c r="F97" s="950"/>
    </row>
    <row r="98" spans="1:6" ht="30">
      <c r="A98" s="948" t="s">
        <v>152</v>
      </c>
      <c r="B98" s="949" t="s">
        <v>686</v>
      </c>
      <c r="C98" s="937" t="s">
        <v>152</v>
      </c>
      <c r="D98" s="937" t="s">
        <v>152</v>
      </c>
      <c r="E98" s="938"/>
      <c r="F98" s="950"/>
    </row>
    <row r="99" spans="1:6">
      <c r="A99" s="945" t="s">
        <v>687</v>
      </c>
      <c r="B99" s="943" t="s">
        <v>680</v>
      </c>
      <c r="C99" s="935" t="s">
        <v>607</v>
      </c>
      <c r="D99" s="935" t="s">
        <v>615</v>
      </c>
      <c r="E99" s="938"/>
      <c r="F99" s="950">
        <f>D99*E99</f>
        <v>0</v>
      </c>
    </row>
    <row r="100" spans="1:6">
      <c r="A100" s="948" t="s">
        <v>152</v>
      </c>
      <c r="B100" s="943" t="s">
        <v>688</v>
      </c>
      <c r="C100" s="935" t="s">
        <v>669</v>
      </c>
      <c r="D100" s="935" t="s">
        <v>689</v>
      </c>
      <c r="E100" s="938"/>
      <c r="F100" s="950">
        <f>D100*E100</f>
        <v>0</v>
      </c>
    </row>
    <row r="101" spans="1:6">
      <c r="A101" s="948" t="s">
        <v>152</v>
      </c>
      <c r="B101" s="943" t="s">
        <v>690</v>
      </c>
      <c r="C101" s="937" t="s">
        <v>152</v>
      </c>
      <c r="D101" s="937" t="s">
        <v>152</v>
      </c>
      <c r="E101" s="938"/>
      <c r="F101" s="950"/>
    </row>
    <row r="102" spans="1:6">
      <c r="A102" s="948" t="s">
        <v>152</v>
      </c>
      <c r="B102" s="944" t="s">
        <v>691</v>
      </c>
      <c r="C102" s="937" t="s">
        <v>152</v>
      </c>
      <c r="D102" s="937" t="s">
        <v>152</v>
      </c>
      <c r="E102" s="938"/>
      <c r="F102" s="950"/>
    </row>
    <row r="103" spans="1:6">
      <c r="A103" s="948" t="s">
        <v>152</v>
      </c>
      <c r="B103" s="944" t="s">
        <v>692</v>
      </c>
      <c r="C103" s="937" t="s">
        <v>152</v>
      </c>
      <c r="D103" s="937" t="s">
        <v>152</v>
      </c>
      <c r="E103" s="938"/>
      <c r="F103" s="950"/>
    </row>
    <row r="104" spans="1:6" ht="29.25">
      <c r="A104" s="948" t="s">
        <v>152</v>
      </c>
      <c r="B104" s="949" t="s">
        <v>693</v>
      </c>
      <c r="C104" s="937" t="s">
        <v>152</v>
      </c>
      <c r="D104" s="937" t="s">
        <v>152</v>
      </c>
      <c r="E104" s="938"/>
      <c r="F104" s="950"/>
    </row>
    <row r="105" spans="1:6">
      <c r="A105" s="945" t="s">
        <v>694</v>
      </c>
      <c r="B105" s="943" t="s">
        <v>695</v>
      </c>
      <c r="C105" s="935" t="s">
        <v>696</v>
      </c>
      <c r="D105" s="935">
        <v>1.1000000000000001</v>
      </c>
      <c r="E105" s="958"/>
      <c r="F105" s="950">
        <f>D105*E105</f>
        <v>0</v>
      </c>
    </row>
    <row r="106" spans="1:6">
      <c r="A106" s="936" t="s">
        <v>152</v>
      </c>
      <c r="B106" s="944" t="s">
        <v>697</v>
      </c>
      <c r="C106" s="937" t="s">
        <v>152</v>
      </c>
      <c r="D106" s="937" t="s">
        <v>152</v>
      </c>
      <c r="E106" s="938"/>
      <c r="F106" s="950"/>
    </row>
    <row r="107" spans="1:6" ht="60">
      <c r="A107" s="936" t="s">
        <v>152</v>
      </c>
      <c r="B107" s="949" t="s">
        <v>698</v>
      </c>
      <c r="C107" s="937" t="s">
        <v>152</v>
      </c>
      <c r="D107" s="937" t="s">
        <v>152</v>
      </c>
      <c r="E107" s="938"/>
      <c r="F107" s="950"/>
    </row>
    <row r="108" spans="1:6">
      <c r="A108" s="945" t="s">
        <v>699</v>
      </c>
      <c r="B108" s="943" t="s">
        <v>700</v>
      </c>
      <c r="C108" s="935" t="s">
        <v>607</v>
      </c>
      <c r="D108" s="935" t="s">
        <v>701</v>
      </c>
      <c r="E108" s="938"/>
      <c r="F108" s="950">
        <f>D108*E108</f>
        <v>0</v>
      </c>
    </row>
    <row r="109" spans="1:6">
      <c r="A109" s="948" t="s">
        <v>152</v>
      </c>
      <c r="B109" s="944" t="s">
        <v>702</v>
      </c>
      <c r="C109" s="937" t="s">
        <v>152</v>
      </c>
      <c r="D109" s="937" t="s">
        <v>152</v>
      </c>
      <c r="E109" s="938"/>
      <c r="F109" s="950"/>
    </row>
    <row r="110" spans="1:6">
      <c r="A110" s="948" t="s">
        <v>152</v>
      </c>
      <c r="B110" s="941" t="s">
        <v>703</v>
      </c>
      <c r="C110" s="937" t="s">
        <v>152</v>
      </c>
      <c r="D110" s="937" t="s">
        <v>152</v>
      </c>
      <c r="E110" s="938"/>
      <c r="F110" s="950"/>
    </row>
    <row r="111" spans="1:6">
      <c r="A111" s="948" t="s">
        <v>152</v>
      </c>
      <c r="B111" s="962" t="s">
        <v>704</v>
      </c>
      <c r="C111" s="937" t="s">
        <v>152</v>
      </c>
      <c r="D111" s="937" t="s">
        <v>152</v>
      </c>
      <c r="E111" s="938"/>
      <c r="F111" s="950"/>
    </row>
    <row r="112" spans="1:6">
      <c r="A112" s="945" t="s">
        <v>705</v>
      </c>
      <c r="B112" s="943" t="s">
        <v>706</v>
      </c>
      <c r="C112" s="935" t="s">
        <v>607</v>
      </c>
      <c r="D112" s="935" t="s">
        <v>707</v>
      </c>
      <c r="E112" s="938"/>
      <c r="F112" s="950">
        <f>D112*E112</f>
        <v>0</v>
      </c>
    </row>
    <row r="113" spans="1:6" ht="30">
      <c r="A113" s="945" t="s">
        <v>708</v>
      </c>
      <c r="B113" s="942" t="s">
        <v>709</v>
      </c>
      <c r="C113" s="935" t="s">
        <v>579</v>
      </c>
      <c r="D113" s="935" t="s">
        <v>681</v>
      </c>
      <c r="E113" s="938"/>
      <c r="F113" s="950">
        <f>D113*E113</f>
        <v>0</v>
      </c>
    </row>
    <row r="114" spans="1:6">
      <c r="A114" s="945" t="s">
        <v>710</v>
      </c>
      <c r="B114" s="941" t="s">
        <v>711</v>
      </c>
      <c r="C114" s="937" t="s">
        <v>152</v>
      </c>
      <c r="D114" s="937" t="s">
        <v>152</v>
      </c>
      <c r="E114" s="938"/>
      <c r="F114" s="950"/>
    </row>
    <row r="115" spans="1:6">
      <c r="A115" s="948" t="s">
        <v>152</v>
      </c>
      <c r="B115" s="944" t="s">
        <v>712</v>
      </c>
      <c r="C115" s="937" t="s">
        <v>152</v>
      </c>
      <c r="D115" s="937" t="s">
        <v>152</v>
      </c>
      <c r="E115" s="938"/>
      <c r="F115" s="950"/>
    </row>
    <row r="116" spans="1:6" ht="45">
      <c r="A116" s="948" t="s">
        <v>152</v>
      </c>
      <c r="B116" s="949" t="s">
        <v>713</v>
      </c>
      <c r="C116" s="937" t="s">
        <v>152</v>
      </c>
      <c r="D116" s="937" t="s">
        <v>152</v>
      </c>
      <c r="E116" s="938"/>
      <c r="F116" s="950"/>
    </row>
    <row r="117" spans="1:6">
      <c r="A117" s="945" t="s">
        <v>714</v>
      </c>
      <c r="B117" s="943" t="s">
        <v>805</v>
      </c>
      <c r="C117" s="935" t="s">
        <v>607</v>
      </c>
      <c r="D117" s="935" t="s">
        <v>715</v>
      </c>
      <c r="E117" s="958"/>
      <c r="F117" s="950">
        <f>D117*E117</f>
        <v>0</v>
      </c>
    </row>
    <row r="118" spans="1:6" ht="45">
      <c r="A118" s="948" t="s">
        <v>152</v>
      </c>
      <c r="B118" s="949" t="s">
        <v>716</v>
      </c>
      <c r="C118" s="937" t="s">
        <v>152</v>
      </c>
      <c r="D118" s="937" t="s">
        <v>152</v>
      </c>
      <c r="E118" s="938"/>
      <c r="F118" s="950"/>
    </row>
    <row r="119" spans="1:6">
      <c r="A119" s="945" t="s">
        <v>717</v>
      </c>
      <c r="B119" s="943" t="s">
        <v>718</v>
      </c>
      <c r="C119" s="935" t="s">
        <v>607</v>
      </c>
      <c r="D119" s="935" t="s">
        <v>719</v>
      </c>
      <c r="E119" s="958"/>
      <c r="F119" s="950">
        <f>D119*E119</f>
        <v>0</v>
      </c>
    </row>
    <row r="120" spans="1:6" ht="15" customHeight="1">
      <c r="A120" s="1704" t="s">
        <v>601</v>
      </c>
      <c r="B120" s="1705"/>
      <c r="C120" s="1705"/>
      <c r="D120" s="1705"/>
      <c r="E120" s="1706"/>
      <c r="F120" s="963">
        <f>SUM(F90:F119)</f>
        <v>0</v>
      </c>
    </row>
    <row r="121" spans="1:6" ht="75">
      <c r="A121" s="948" t="s">
        <v>152</v>
      </c>
      <c r="B121" s="964" t="s">
        <v>720</v>
      </c>
      <c r="C121" s="937" t="s">
        <v>152</v>
      </c>
      <c r="D121" s="937" t="s">
        <v>152</v>
      </c>
      <c r="E121" s="938"/>
      <c r="F121" s="937" t="s">
        <v>152</v>
      </c>
    </row>
    <row r="122" spans="1:6">
      <c r="A122" s="945" t="s">
        <v>721</v>
      </c>
      <c r="B122" s="943" t="s">
        <v>722</v>
      </c>
      <c r="C122" s="935" t="s">
        <v>607</v>
      </c>
      <c r="D122" s="935" t="s">
        <v>723</v>
      </c>
      <c r="E122" s="938"/>
      <c r="F122" s="950">
        <f>D122*E122</f>
        <v>0</v>
      </c>
    </row>
    <row r="123" spans="1:6" ht="30">
      <c r="A123" s="948" t="s">
        <v>152</v>
      </c>
      <c r="B123" s="949" t="s">
        <v>724</v>
      </c>
      <c r="C123" s="937" t="s">
        <v>152</v>
      </c>
      <c r="D123" s="937" t="s">
        <v>152</v>
      </c>
      <c r="E123" s="938"/>
      <c r="F123" s="950"/>
    </row>
    <row r="124" spans="1:6">
      <c r="A124" s="945" t="s">
        <v>725</v>
      </c>
      <c r="B124" s="943" t="s">
        <v>805</v>
      </c>
      <c r="C124" s="935" t="s">
        <v>669</v>
      </c>
      <c r="D124" s="935" t="s">
        <v>726</v>
      </c>
      <c r="E124" s="938"/>
      <c r="F124" s="950">
        <f>D124*E124</f>
        <v>0</v>
      </c>
    </row>
    <row r="125" spans="1:6">
      <c r="A125" s="945" t="s">
        <v>593</v>
      </c>
      <c r="B125" s="941" t="s">
        <v>727</v>
      </c>
      <c r="C125" s="937" t="s">
        <v>152</v>
      </c>
      <c r="D125" s="937" t="s">
        <v>152</v>
      </c>
      <c r="E125" s="938"/>
      <c r="F125" s="950"/>
    </row>
    <row r="126" spans="1:6">
      <c r="A126" s="948" t="s">
        <v>152</v>
      </c>
      <c r="B126" s="941" t="s">
        <v>728</v>
      </c>
      <c r="C126" s="937" t="s">
        <v>152</v>
      </c>
      <c r="D126" s="937" t="s">
        <v>152</v>
      </c>
      <c r="E126" s="938"/>
      <c r="F126" s="950"/>
    </row>
    <row r="127" spans="1:6" ht="30">
      <c r="A127" s="948" t="s">
        <v>152</v>
      </c>
      <c r="B127" s="960" t="s">
        <v>729</v>
      </c>
      <c r="C127" s="937" t="s">
        <v>152</v>
      </c>
      <c r="D127" s="937" t="s">
        <v>152</v>
      </c>
      <c r="E127" s="938"/>
      <c r="F127" s="950"/>
    </row>
    <row r="128" spans="1:6" ht="29.25">
      <c r="A128" s="948">
        <v>5.0999999999999996</v>
      </c>
      <c r="B128" s="952" t="s">
        <v>730</v>
      </c>
      <c r="C128" s="945" t="s">
        <v>731</v>
      </c>
      <c r="D128" s="945">
        <v>82</v>
      </c>
      <c r="E128" s="946"/>
      <c r="F128" s="947">
        <f>D128*E128</f>
        <v>0</v>
      </c>
    </row>
    <row r="129" spans="1:6" ht="29.25">
      <c r="A129" s="945" t="s">
        <v>732</v>
      </c>
      <c r="B129" s="952" t="s">
        <v>733</v>
      </c>
      <c r="C129" s="945" t="s">
        <v>731</v>
      </c>
      <c r="D129" s="945">
        <v>82</v>
      </c>
      <c r="E129" s="946"/>
      <c r="F129" s="947">
        <f>D129*E129</f>
        <v>0</v>
      </c>
    </row>
    <row r="130" spans="1:6" ht="30">
      <c r="A130" s="945">
        <v>5.2</v>
      </c>
      <c r="B130" s="942" t="s">
        <v>734</v>
      </c>
      <c r="C130" s="945" t="s">
        <v>731</v>
      </c>
      <c r="D130" s="948">
        <v>13</v>
      </c>
      <c r="E130" s="965"/>
      <c r="F130" s="966">
        <f>D130*E130</f>
        <v>0</v>
      </c>
    </row>
    <row r="131" spans="1:6">
      <c r="A131" s="937" t="s">
        <v>152</v>
      </c>
      <c r="B131" s="941" t="s">
        <v>735</v>
      </c>
      <c r="C131" s="948" t="s">
        <v>152</v>
      </c>
      <c r="D131" s="948" t="s">
        <v>152</v>
      </c>
      <c r="E131" s="946"/>
      <c r="F131" s="947"/>
    </row>
    <row r="132" spans="1:6" ht="30">
      <c r="A132" s="945" t="s">
        <v>736</v>
      </c>
      <c r="B132" s="942" t="s">
        <v>737</v>
      </c>
      <c r="C132" s="945" t="s">
        <v>731</v>
      </c>
      <c r="D132" s="945" t="s">
        <v>738</v>
      </c>
      <c r="E132" s="946"/>
      <c r="F132" s="947">
        <f>D132*E132</f>
        <v>0</v>
      </c>
    </row>
    <row r="133" spans="1:6">
      <c r="A133" s="937" t="s">
        <v>152</v>
      </c>
      <c r="B133" s="944" t="s">
        <v>739</v>
      </c>
      <c r="C133" s="948" t="s">
        <v>152</v>
      </c>
      <c r="D133" s="948" t="s">
        <v>152</v>
      </c>
      <c r="E133" s="946"/>
      <c r="F133" s="947"/>
    </row>
    <row r="134" spans="1:6" ht="45">
      <c r="A134" s="948">
        <v>5.4</v>
      </c>
      <c r="B134" s="942" t="s">
        <v>740</v>
      </c>
      <c r="C134" s="945" t="s">
        <v>731</v>
      </c>
      <c r="D134" s="945">
        <v>56</v>
      </c>
      <c r="E134" s="946"/>
      <c r="F134" s="947">
        <f>D134*E134</f>
        <v>0</v>
      </c>
    </row>
    <row r="135" spans="1:6">
      <c r="A135" s="937" t="s">
        <v>152</v>
      </c>
      <c r="B135" s="944" t="s">
        <v>741</v>
      </c>
      <c r="C135" s="937" t="s">
        <v>152</v>
      </c>
      <c r="D135" s="937" t="s">
        <v>152</v>
      </c>
      <c r="E135" s="938"/>
      <c r="F135" s="950"/>
    </row>
    <row r="136" spans="1:6">
      <c r="A136" s="937" t="s">
        <v>152</v>
      </c>
      <c r="B136" s="944" t="s">
        <v>742</v>
      </c>
      <c r="C136" s="937" t="s">
        <v>152</v>
      </c>
      <c r="D136" s="937" t="s">
        <v>152</v>
      </c>
      <c r="E136" s="938"/>
      <c r="F136" s="950"/>
    </row>
    <row r="137" spans="1:6">
      <c r="A137" s="937" t="s">
        <v>152</v>
      </c>
      <c r="B137" s="941" t="s">
        <v>743</v>
      </c>
      <c r="C137" s="937" t="s">
        <v>152</v>
      </c>
      <c r="D137" s="937" t="s">
        <v>152</v>
      </c>
      <c r="E137" s="938"/>
      <c r="F137" s="950"/>
    </row>
    <row r="138" spans="1:6" ht="45">
      <c r="A138" s="937" t="s">
        <v>152</v>
      </c>
      <c r="B138" s="949" t="s">
        <v>744</v>
      </c>
      <c r="C138" s="937" t="s">
        <v>152</v>
      </c>
      <c r="D138" s="937" t="s">
        <v>152</v>
      </c>
      <c r="E138" s="938"/>
      <c r="F138" s="950"/>
    </row>
    <row r="139" spans="1:6" ht="30">
      <c r="A139" s="945" t="s">
        <v>745</v>
      </c>
      <c r="B139" s="942" t="s">
        <v>746</v>
      </c>
      <c r="C139" s="945" t="s">
        <v>607</v>
      </c>
      <c r="D139" s="945" t="s">
        <v>723</v>
      </c>
      <c r="E139" s="946"/>
      <c r="F139" s="947">
        <f>D139*E139</f>
        <v>0</v>
      </c>
    </row>
    <row r="140" spans="1:6">
      <c r="A140" s="936" t="s">
        <v>152</v>
      </c>
      <c r="B140" s="941" t="s">
        <v>747</v>
      </c>
      <c r="C140" s="948" t="s">
        <v>152</v>
      </c>
      <c r="D140" s="948" t="s">
        <v>152</v>
      </c>
      <c r="E140" s="946"/>
      <c r="F140" s="947"/>
    </row>
    <row r="141" spans="1:6" ht="45">
      <c r="A141" s="936" t="s">
        <v>152</v>
      </c>
      <c r="B141" s="949" t="s">
        <v>748</v>
      </c>
      <c r="C141" s="948" t="s">
        <v>152</v>
      </c>
      <c r="D141" s="948" t="s">
        <v>152</v>
      </c>
      <c r="E141" s="946"/>
      <c r="F141" s="947"/>
    </row>
    <row r="142" spans="1:6" ht="29.25">
      <c r="A142" s="945" t="s">
        <v>749</v>
      </c>
      <c r="B142" s="942" t="s">
        <v>750</v>
      </c>
      <c r="C142" s="945" t="s">
        <v>607</v>
      </c>
      <c r="D142" s="945" t="s">
        <v>719</v>
      </c>
      <c r="E142" s="946"/>
      <c r="F142" s="947">
        <f>D142*E142</f>
        <v>0</v>
      </c>
    </row>
    <row r="143" spans="1:6">
      <c r="A143" s="936" t="s">
        <v>152</v>
      </c>
      <c r="B143" s="944" t="s">
        <v>751</v>
      </c>
      <c r="C143" s="937" t="s">
        <v>152</v>
      </c>
      <c r="D143" s="937" t="s">
        <v>152</v>
      </c>
      <c r="E143" s="938"/>
      <c r="F143" s="950"/>
    </row>
    <row r="144" spans="1:6">
      <c r="A144" s="936" t="s">
        <v>152</v>
      </c>
      <c r="B144" s="941" t="s">
        <v>747</v>
      </c>
      <c r="C144" s="937" t="s">
        <v>152</v>
      </c>
      <c r="D144" s="937" t="s">
        <v>152</v>
      </c>
      <c r="E144" s="938"/>
      <c r="F144" s="950"/>
    </row>
    <row r="145" spans="1:6" ht="45">
      <c r="A145" s="936" t="s">
        <v>152</v>
      </c>
      <c r="B145" s="949" t="s">
        <v>752</v>
      </c>
      <c r="C145" s="937" t="s">
        <v>152</v>
      </c>
      <c r="D145" s="937" t="s">
        <v>152</v>
      </c>
      <c r="E145" s="938"/>
      <c r="F145" s="950"/>
    </row>
    <row r="146" spans="1:6" ht="30">
      <c r="A146" s="945" t="s">
        <v>753</v>
      </c>
      <c r="B146" s="942" t="s">
        <v>754</v>
      </c>
      <c r="C146" s="945" t="s">
        <v>607</v>
      </c>
      <c r="D146" s="945" t="s">
        <v>755</v>
      </c>
      <c r="E146" s="946"/>
      <c r="F146" s="947">
        <f>D146*E146</f>
        <v>0</v>
      </c>
    </row>
    <row r="147" spans="1:6">
      <c r="A147" s="936" t="s">
        <v>152</v>
      </c>
      <c r="B147" s="944" t="s">
        <v>756</v>
      </c>
      <c r="C147" s="948" t="s">
        <v>152</v>
      </c>
      <c r="D147" s="948" t="s">
        <v>152</v>
      </c>
      <c r="E147" s="946"/>
      <c r="F147" s="947"/>
    </row>
    <row r="148" spans="1:6">
      <c r="A148" s="936" t="s">
        <v>152</v>
      </c>
      <c r="B148" s="944" t="s">
        <v>757</v>
      </c>
      <c r="C148" s="948" t="s">
        <v>152</v>
      </c>
      <c r="D148" s="948" t="s">
        <v>152</v>
      </c>
      <c r="E148" s="946"/>
      <c r="F148" s="947"/>
    </row>
    <row r="149" spans="1:6">
      <c r="A149" s="936" t="s">
        <v>152</v>
      </c>
      <c r="B149" s="941" t="s">
        <v>758</v>
      </c>
      <c r="C149" s="948" t="s">
        <v>152</v>
      </c>
      <c r="D149" s="948" t="s">
        <v>152</v>
      </c>
      <c r="E149" s="946"/>
      <c r="F149" s="947"/>
    </row>
    <row r="150" spans="1:6" ht="60">
      <c r="A150" s="945" t="s">
        <v>759</v>
      </c>
      <c r="B150" s="942" t="s">
        <v>760</v>
      </c>
      <c r="C150" s="945" t="s">
        <v>607</v>
      </c>
      <c r="D150" s="945" t="s">
        <v>761</v>
      </c>
      <c r="E150" s="946"/>
      <c r="F150" s="947">
        <f>D150*E150</f>
        <v>0</v>
      </c>
    </row>
    <row r="151" spans="1:6">
      <c r="A151" s="948" t="s">
        <v>152</v>
      </c>
      <c r="B151" s="941" t="s">
        <v>762</v>
      </c>
      <c r="C151" s="948" t="s">
        <v>152</v>
      </c>
      <c r="D151" s="948" t="s">
        <v>152</v>
      </c>
      <c r="E151" s="946"/>
      <c r="F151" s="947"/>
    </row>
    <row r="152" spans="1:6" ht="30">
      <c r="A152" s="945" t="s">
        <v>763</v>
      </c>
      <c r="B152" s="942" t="s">
        <v>764</v>
      </c>
      <c r="C152" s="945" t="s">
        <v>607</v>
      </c>
      <c r="D152" s="945">
        <v>15</v>
      </c>
      <c r="E152" s="959"/>
      <c r="F152" s="947">
        <f>D152*E152</f>
        <v>0</v>
      </c>
    </row>
    <row r="153" spans="1:6">
      <c r="A153" s="936" t="s">
        <v>152</v>
      </c>
      <c r="B153" s="779"/>
      <c r="C153" s="937" t="s">
        <v>152</v>
      </c>
      <c r="D153" s="937" t="s">
        <v>152</v>
      </c>
      <c r="E153" s="938" t="s">
        <v>152</v>
      </c>
      <c r="F153" s="950"/>
    </row>
    <row r="154" spans="1:6">
      <c r="A154" s="1698" t="s">
        <v>601</v>
      </c>
      <c r="B154" s="1699"/>
      <c r="C154" s="1699"/>
      <c r="D154" s="1699"/>
      <c r="E154" s="1700"/>
      <c r="F154" s="957">
        <f>SUM(F122:F153)</f>
        <v>0</v>
      </c>
    </row>
    <row r="155" spans="1:6">
      <c r="A155" s="936" t="s">
        <v>152</v>
      </c>
      <c r="B155" s="941" t="s">
        <v>765</v>
      </c>
      <c r="C155" s="937" t="s">
        <v>152</v>
      </c>
      <c r="D155" s="937" t="s">
        <v>152</v>
      </c>
      <c r="E155" s="938" t="s">
        <v>152</v>
      </c>
      <c r="F155" s="937"/>
    </row>
    <row r="156" spans="1:6">
      <c r="A156" s="936" t="s">
        <v>152</v>
      </c>
      <c r="B156" s="961" t="s">
        <v>766</v>
      </c>
      <c r="C156" s="937" t="s">
        <v>152</v>
      </c>
      <c r="D156" s="937" t="s">
        <v>152</v>
      </c>
      <c r="E156" s="938" t="s">
        <v>152</v>
      </c>
      <c r="F156" s="937"/>
    </row>
    <row r="157" spans="1:6" ht="45">
      <c r="A157" s="967"/>
      <c r="B157" s="964" t="s">
        <v>767</v>
      </c>
      <c r="C157" s="968"/>
      <c r="D157" s="968"/>
      <c r="E157" s="969"/>
      <c r="F157" s="968"/>
    </row>
    <row r="158" spans="1:6" ht="30">
      <c r="A158" s="945" t="s">
        <v>768</v>
      </c>
      <c r="B158" s="942" t="s">
        <v>769</v>
      </c>
      <c r="C158" s="945" t="s">
        <v>607</v>
      </c>
      <c r="D158" s="945" t="s">
        <v>615</v>
      </c>
      <c r="E158" s="946"/>
      <c r="F158" s="947">
        <f>D158*E158</f>
        <v>0</v>
      </c>
    </row>
    <row r="159" spans="1:6">
      <c r="A159" s="945"/>
      <c r="B159" s="942"/>
      <c r="C159" s="935"/>
      <c r="D159" s="935"/>
      <c r="E159" s="938"/>
      <c r="F159" s="950"/>
    </row>
    <row r="160" spans="1:6">
      <c r="A160" s="937" t="s">
        <v>152</v>
      </c>
      <c r="B160" s="941" t="s">
        <v>770</v>
      </c>
      <c r="C160" s="937" t="s">
        <v>152</v>
      </c>
      <c r="D160" s="937" t="s">
        <v>152</v>
      </c>
      <c r="E160" s="938"/>
      <c r="F160" s="950"/>
    </row>
    <row r="161" spans="1:6" ht="60">
      <c r="A161" s="937" t="s">
        <v>152</v>
      </c>
      <c r="B161" s="949" t="s">
        <v>771</v>
      </c>
      <c r="C161" s="937" t="s">
        <v>152</v>
      </c>
      <c r="D161" s="937" t="s">
        <v>152</v>
      </c>
      <c r="E161" s="938"/>
      <c r="F161" s="950"/>
    </row>
    <row r="162" spans="1:6" ht="30">
      <c r="A162" s="945">
        <v>5.1100000000000003</v>
      </c>
      <c r="B162" s="942" t="s">
        <v>772</v>
      </c>
      <c r="C162" s="945" t="s">
        <v>607</v>
      </c>
      <c r="D162" s="945" t="s">
        <v>615</v>
      </c>
      <c r="E162" s="946"/>
      <c r="F162" s="947">
        <f>D162*E162</f>
        <v>0</v>
      </c>
    </row>
    <row r="163" spans="1:6">
      <c r="A163" s="936" t="s">
        <v>152</v>
      </c>
      <c r="B163" s="944" t="s">
        <v>773</v>
      </c>
      <c r="C163" s="937" t="s">
        <v>152</v>
      </c>
      <c r="D163" s="937" t="s">
        <v>152</v>
      </c>
      <c r="E163" s="938"/>
      <c r="F163" s="950"/>
    </row>
    <row r="164" spans="1:6">
      <c r="A164" s="936" t="s">
        <v>152</v>
      </c>
      <c r="B164" s="944" t="s">
        <v>774</v>
      </c>
      <c r="C164" s="937" t="s">
        <v>152</v>
      </c>
      <c r="D164" s="937" t="s">
        <v>152</v>
      </c>
      <c r="E164" s="938"/>
      <c r="F164" s="950"/>
    </row>
    <row r="165" spans="1:6">
      <c r="A165" s="936" t="s">
        <v>152</v>
      </c>
      <c r="B165" s="944" t="s">
        <v>775</v>
      </c>
      <c r="C165" s="937" t="s">
        <v>152</v>
      </c>
      <c r="D165" s="937" t="s">
        <v>152</v>
      </c>
      <c r="E165" s="938"/>
      <c r="F165" s="950"/>
    </row>
    <row r="166" spans="1:6" ht="135">
      <c r="A166" s="936" t="s">
        <v>152</v>
      </c>
      <c r="B166" s="949" t="s">
        <v>776</v>
      </c>
      <c r="C166" s="948" t="s">
        <v>152</v>
      </c>
      <c r="D166" s="948" t="s">
        <v>152</v>
      </c>
      <c r="E166" s="946"/>
      <c r="F166" s="947"/>
    </row>
    <row r="167" spans="1:6" ht="30">
      <c r="A167" s="945" t="s">
        <v>806</v>
      </c>
      <c r="B167" s="952" t="s">
        <v>777</v>
      </c>
      <c r="C167" s="945" t="s">
        <v>579</v>
      </c>
      <c r="D167" s="954">
        <v>4</v>
      </c>
      <c r="E167" s="965"/>
      <c r="F167" s="966">
        <f>D167*E167</f>
        <v>0</v>
      </c>
    </row>
    <row r="168" spans="1:6">
      <c r="A168" s="945"/>
      <c r="B168" s="952"/>
      <c r="C168" s="945"/>
      <c r="D168" s="954"/>
      <c r="E168" s="965"/>
      <c r="F168" s="966"/>
    </row>
    <row r="169" spans="1:6" ht="30">
      <c r="A169" s="945" t="s">
        <v>807</v>
      </c>
      <c r="B169" s="952" t="s">
        <v>808</v>
      </c>
      <c r="C169" s="945" t="s">
        <v>579</v>
      </c>
      <c r="D169" s="954">
        <v>1</v>
      </c>
      <c r="E169" s="965"/>
      <c r="F169" s="966">
        <f>D169*E169</f>
        <v>0</v>
      </c>
    </row>
    <row r="170" spans="1:6" ht="72">
      <c r="A170" s="967" t="s">
        <v>152</v>
      </c>
      <c r="B170" s="970" t="s">
        <v>778</v>
      </c>
      <c r="C170" s="968" t="s">
        <v>152</v>
      </c>
      <c r="D170" s="968" t="s">
        <v>152</v>
      </c>
      <c r="E170" s="938"/>
      <c r="F170" s="950"/>
    </row>
    <row r="171" spans="1:6">
      <c r="A171" s="945">
        <v>5.13</v>
      </c>
      <c r="B171" s="943" t="s">
        <v>779</v>
      </c>
      <c r="C171" s="935" t="s">
        <v>579</v>
      </c>
      <c r="D171" s="935">
        <v>1</v>
      </c>
      <c r="E171" s="938"/>
      <c r="F171" s="950">
        <f>D171*E171</f>
        <v>0</v>
      </c>
    </row>
    <row r="172" spans="1:6">
      <c r="A172" s="1698" t="s">
        <v>601</v>
      </c>
      <c r="B172" s="1699"/>
      <c r="C172" s="1699"/>
      <c r="D172" s="1699"/>
      <c r="E172" s="1700"/>
      <c r="F172" s="957">
        <f>SUM(F158:F171)</f>
        <v>0</v>
      </c>
    </row>
    <row r="173" spans="1:6">
      <c r="A173" s="936" t="s">
        <v>152</v>
      </c>
      <c r="B173" s="941" t="s">
        <v>780</v>
      </c>
      <c r="C173" s="937" t="s">
        <v>152</v>
      </c>
      <c r="D173" s="937" t="s">
        <v>152</v>
      </c>
      <c r="E173" s="938"/>
      <c r="F173" s="937" t="s">
        <v>152</v>
      </c>
    </row>
    <row r="174" spans="1:6" ht="43.5">
      <c r="A174" s="945">
        <v>5.14</v>
      </c>
      <c r="B174" s="942" t="s">
        <v>781</v>
      </c>
      <c r="C174" s="945" t="s">
        <v>579</v>
      </c>
      <c r="D174" s="945">
        <v>5</v>
      </c>
      <c r="E174" s="946"/>
      <c r="F174" s="947">
        <f>D174*E174</f>
        <v>0</v>
      </c>
    </row>
    <row r="175" spans="1:6">
      <c r="A175" s="936" t="s">
        <v>152</v>
      </c>
      <c r="B175" s="941" t="s">
        <v>782</v>
      </c>
      <c r="C175" s="948" t="s">
        <v>152</v>
      </c>
      <c r="D175" s="948" t="s">
        <v>152</v>
      </c>
      <c r="E175" s="946"/>
      <c r="F175" s="947"/>
    </row>
    <row r="176" spans="1:6" ht="72">
      <c r="A176" s="945">
        <v>5.15</v>
      </c>
      <c r="B176" s="952" t="s">
        <v>783</v>
      </c>
      <c r="C176" s="945" t="s">
        <v>607</v>
      </c>
      <c r="D176" s="945" t="s">
        <v>615</v>
      </c>
      <c r="E176" s="946"/>
      <c r="F176" s="947">
        <f>D176*E176</f>
        <v>0</v>
      </c>
    </row>
    <row r="177" spans="1:6">
      <c r="A177" s="937" t="s">
        <v>152</v>
      </c>
      <c r="B177" s="941" t="s">
        <v>784</v>
      </c>
      <c r="C177" s="948" t="s">
        <v>152</v>
      </c>
      <c r="D177" s="948" t="s">
        <v>152</v>
      </c>
      <c r="E177" s="946"/>
      <c r="F177" s="947"/>
    </row>
    <row r="178" spans="1:6" ht="29.25">
      <c r="A178" s="935">
        <v>5.16</v>
      </c>
      <c r="B178" s="942" t="s">
        <v>785</v>
      </c>
      <c r="C178" s="945" t="s">
        <v>786</v>
      </c>
      <c r="D178" s="945" t="s">
        <v>580</v>
      </c>
      <c r="E178" s="946"/>
      <c r="F178" s="947">
        <f t="shared" ref="F178:F183" si="0">D178*E178</f>
        <v>0</v>
      </c>
    </row>
    <row r="179" spans="1:6" ht="57.75">
      <c r="A179" s="945">
        <v>5.17</v>
      </c>
      <c r="B179" s="942" t="s">
        <v>787</v>
      </c>
      <c r="C179" s="945" t="s">
        <v>579</v>
      </c>
      <c r="D179" s="945" t="s">
        <v>710</v>
      </c>
      <c r="E179" s="946"/>
      <c r="F179" s="947">
        <f t="shared" si="0"/>
        <v>0</v>
      </c>
    </row>
    <row r="180" spans="1:6" ht="45">
      <c r="A180" s="945">
        <v>5.18</v>
      </c>
      <c r="B180" s="942" t="s">
        <v>809</v>
      </c>
      <c r="C180" s="945" t="s">
        <v>810</v>
      </c>
      <c r="D180" s="945" t="s">
        <v>811</v>
      </c>
      <c r="E180" s="946"/>
      <c r="F180" s="971">
        <f t="shared" si="0"/>
        <v>0</v>
      </c>
    </row>
    <row r="181" spans="1:6" ht="45">
      <c r="A181" s="945">
        <v>5.19</v>
      </c>
      <c r="B181" s="942" t="s">
        <v>812</v>
      </c>
      <c r="C181" s="972" t="s">
        <v>31</v>
      </c>
      <c r="D181" s="972">
        <v>1</v>
      </c>
      <c r="E181" s="946"/>
      <c r="F181" s="971">
        <f t="shared" si="0"/>
        <v>0</v>
      </c>
    </row>
    <row r="182" spans="1:6" ht="90">
      <c r="A182" s="955">
        <v>5.2</v>
      </c>
      <c r="B182" s="952" t="s">
        <v>813</v>
      </c>
      <c r="C182" s="945" t="s">
        <v>814</v>
      </c>
      <c r="D182" s="945" t="s">
        <v>815</v>
      </c>
      <c r="E182" s="959"/>
      <c r="F182" s="971">
        <f t="shared" si="0"/>
        <v>0</v>
      </c>
    </row>
    <row r="183" spans="1:6" ht="60">
      <c r="A183" s="955">
        <v>5.21</v>
      </c>
      <c r="B183" s="973" t="s">
        <v>332</v>
      </c>
      <c r="C183" s="974" t="s">
        <v>31</v>
      </c>
      <c r="D183" s="975">
        <v>4</v>
      </c>
      <c r="E183" s="976"/>
      <c r="F183" s="971">
        <f t="shared" si="0"/>
        <v>0</v>
      </c>
    </row>
    <row r="184" spans="1:6">
      <c r="A184" s="953" t="s">
        <v>152</v>
      </c>
      <c r="B184" s="956" t="s">
        <v>788</v>
      </c>
      <c r="C184" s="948" t="s">
        <v>152</v>
      </c>
      <c r="D184" s="948" t="s">
        <v>152</v>
      </c>
      <c r="E184" s="938"/>
      <c r="F184" s="950"/>
    </row>
    <row r="185" spans="1:6" ht="150">
      <c r="A185" s="945">
        <v>5.22</v>
      </c>
      <c r="B185" s="952" t="s">
        <v>816</v>
      </c>
      <c r="C185" s="948" t="s">
        <v>9</v>
      </c>
      <c r="D185" s="948">
        <v>1</v>
      </c>
      <c r="E185" s="946"/>
      <c r="F185" s="947"/>
    </row>
    <row r="186" spans="1:6" ht="51">
      <c r="A186" s="945">
        <v>5.23</v>
      </c>
      <c r="B186" s="883" t="s">
        <v>817</v>
      </c>
      <c r="C186" s="680" t="s">
        <v>9</v>
      </c>
      <c r="D186" s="824">
        <v>1</v>
      </c>
      <c r="E186" s="772"/>
      <c r="F186" s="773"/>
    </row>
    <row r="187" spans="1:6" ht="60">
      <c r="A187" s="945">
        <v>5.24</v>
      </c>
      <c r="B187" s="942" t="s">
        <v>338</v>
      </c>
      <c r="C187" s="945" t="s">
        <v>9</v>
      </c>
      <c r="D187" s="945">
        <v>1</v>
      </c>
      <c r="E187" s="946"/>
      <c r="F187" s="947"/>
    </row>
    <row r="188" spans="1:6">
      <c r="A188" s="1701" t="s">
        <v>601</v>
      </c>
      <c r="B188" s="1702"/>
      <c r="C188" s="1702"/>
      <c r="D188" s="1702"/>
      <c r="E188" s="1703"/>
      <c r="F188" s="951">
        <f>SUM(F174:F187)</f>
        <v>0</v>
      </c>
    </row>
    <row r="189" spans="1:6" ht="150">
      <c r="A189" s="945">
        <v>5.25</v>
      </c>
      <c r="B189" s="942" t="s">
        <v>789</v>
      </c>
      <c r="C189" s="977" t="s">
        <v>579</v>
      </c>
      <c r="D189" s="977" t="s">
        <v>570</v>
      </c>
      <c r="E189" s="969"/>
      <c r="F189" s="978">
        <f t="shared" ref="F189:F192" si="1">D189*E189</f>
        <v>0</v>
      </c>
    </row>
    <row r="190" spans="1:6" ht="60">
      <c r="A190" s="945">
        <v>5.26</v>
      </c>
      <c r="B190" s="970" t="s">
        <v>790</v>
      </c>
      <c r="C190" s="948" t="s">
        <v>31</v>
      </c>
      <c r="D190" s="948">
        <v>1</v>
      </c>
      <c r="E190" s="946"/>
      <c r="F190" s="947">
        <f t="shared" si="1"/>
        <v>0</v>
      </c>
    </row>
    <row r="191" spans="1:6" ht="60">
      <c r="A191" s="945">
        <v>5.27</v>
      </c>
      <c r="B191" s="952" t="s">
        <v>791</v>
      </c>
      <c r="C191" s="945" t="s">
        <v>669</v>
      </c>
      <c r="D191" s="945" t="s">
        <v>792</v>
      </c>
      <c r="E191" s="946"/>
      <c r="F191" s="947">
        <f t="shared" si="1"/>
        <v>0</v>
      </c>
    </row>
    <row r="192" spans="1:6" ht="45">
      <c r="A192" s="945">
        <v>5.28</v>
      </c>
      <c r="B192" s="952" t="s">
        <v>793</v>
      </c>
      <c r="C192" s="945" t="s">
        <v>579</v>
      </c>
      <c r="D192" s="945" t="s">
        <v>794</v>
      </c>
      <c r="E192" s="946"/>
      <c r="F192" s="947">
        <f t="shared" si="1"/>
        <v>0</v>
      </c>
    </row>
    <row r="193" spans="1:6">
      <c r="A193" s="955"/>
      <c r="B193" s="954"/>
      <c r="C193" s="945"/>
      <c r="D193" s="945"/>
      <c r="E193" s="946"/>
      <c r="F193" s="947"/>
    </row>
    <row r="194" spans="1:6">
      <c r="A194" s="1698" t="s">
        <v>601</v>
      </c>
      <c r="B194" s="1699"/>
      <c r="C194" s="1699"/>
      <c r="D194" s="1699"/>
      <c r="E194" s="1700"/>
      <c r="F194" s="957">
        <f>SUM(F189:F193)</f>
        <v>0</v>
      </c>
    </row>
    <row r="195" spans="1:6">
      <c r="A195" s="759"/>
      <c r="B195" s="760"/>
      <c r="C195" s="760"/>
      <c r="D195" s="760"/>
      <c r="E195" s="761"/>
      <c r="F195" s="957"/>
    </row>
    <row r="196" spans="1:6">
      <c r="A196" s="224"/>
      <c r="B196" s="258"/>
      <c r="C196" s="42"/>
      <c r="D196" s="979"/>
      <c r="E196" s="790"/>
      <c r="F196" s="44"/>
    </row>
    <row r="197" spans="1:6">
      <c r="A197" s="904"/>
      <c r="B197" s="41"/>
      <c r="C197" s="42"/>
      <c r="D197" s="43"/>
      <c r="E197" s="790"/>
      <c r="F197" s="44"/>
    </row>
    <row r="198" spans="1:6">
      <c r="A198" s="827"/>
      <c r="B198" s="363" t="s">
        <v>347</v>
      </c>
      <c r="C198" s="318"/>
      <c r="D198" s="886"/>
      <c r="E198" s="785"/>
      <c r="F198" s="773"/>
    </row>
    <row r="199" spans="1:6">
      <c r="A199" s="980"/>
      <c r="B199" s="981"/>
      <c r="C199" s="982"/>
      <c r="D199" s="983"/>
      <c r="E199" s="984"/>
      <c r="F199" s="985"/>
    </row>
    <row r="200" spans="1:6" ht="51">
      <c r="A200" s="986">
        <v>6.1</v>
      </c>
      <c r="B200" s="883" t="s">
        <v>1319</v>
      </c>
      <c r="C200" s="974" t="s">
        <v>9</v>
      </c>
      <c r="D200" s="987">
        <v>1</v>
      </c>
      <c r="E200" s="988"/>
      <c r="F200" s="947">
        <f t="shared" ref="F200" si="2">D200*E200</f>
        <v>0</v>
      </c>
    </row>
    <row r="201" spans="1:6">
      <c r="A201" s="989"/>
      <c r="B201" s="990"/>
      <c r="C201" s="974"/>
      <c r="D201" s="987"/>
      <c r="E201" s="988"/>
      <c r="F201" s="985"/>
    </row>
    <row r="202" spans="1:6" ht="90">
      <c r="A202" s="986">
        <v>6.2</v>
      </c>
      <c r="B202" s="991" t="s">
        <v>348</v>
      </c>
      <c r="C202" s="992" t="s">
        <v>9</v>
      </c>
      <c r="D202" s="993">
        <v>1</v>
      </c>
      <c r="E202" s="994"/>
      <c r="F202" s="947">
        <f t="shared" ref="F202" si="3">D202*E202</f>
        <v>0</v>
      </c>
    </row>
    <row r="203" spans="1:6">
      <c r="A203" s="680"/>
      <c r="B203" s="858"/>
      <c r="C203" s="680"/>
      <c r="D203" s="192"/>
      <c r="E203" s="909"/>
      <c r="F203" s="44"/>
    </row>
    <row r="204" spans="1:6">
      <c r="A204" s="796"/>
      <c r="B204" s="797"/>
      <c r="C204" s="798"/>
      <c r="D204" s="799"/>
      <c r="E204" s="910"/>
      <c r="F204" s="817">
        <f>SUM(F199:F202)</f>
        <v>0</v>
      </c>
    </row>
    <row r="205" spans="1:6">
      <c r="A205" s="796"/>
      <c r="B205" s="797"/>
      <c r="C205" s="798"/>
      <c r="D205" s="799"/>
      <c r="E205" s="1134"/>
      <c r="F205" s="1135"/>
    </row>
    <row r="206" spans="1:6">
      <c r="A206" s="1131" t="s">
        <v>152</v>
      </c>
      <c r="B206" s="1130" t="s">
        <v>978</v>
      </c>
      <c r="C206" s="1120" t="s">
        <v>152</v>
      </c>
      <c r="D206" s="1120" t="s">
        <v>152</v>
      </c>
      <c r="E206" s="1132"/>
      <c r="F206" s="1133">
        <f>F37</f>
        <v>0</v>
      </c>
    </row>
    <row r="207" spans="1:6">
      <c r="A207" s="1131" t="s">
        <v>152</v>
      </c>
      <c r="B207" s="1130" t="s">
        <v>979</v>
      </c>
      <c r="C207" s="1120" t="s">
        <v>152</v>
      </c>
      <c r="D207" s="1120" t="s">
        <v>152</v>
      </c>
      <c r="E207" s="1132"/>
      <c r="F207" s="1133">
        <f>F61</f>
        <v>0</v>
      </c>
    </row>
    <row r="208" spans="1:6">
      <c r="A208" s="1131" t="s">
        <v>152</v>
      </c>
      <c r="B208" s="1130" t="s">
        <v>980</v>
      </c>
      <c r="C208" s="1120" t="s">
        <v>152</v>
      </c>
      <c r="D208" s="1120" t="s">
        <v>152</v>
      </c>
      <c r="E208" s="1132"/>
      <c r="F208" s="1133">
        <f>F88</f>
        <v>0</v>
      </c>
    </row>
    <row r="209" spans="1:6">
      <c r="A209" s="1131" t="s">
        <v>152</v>
      </c>
      <c r="B209" s="1130" t="s">
        <v>981</v>
      </c>
      <c r="C209" s="1120" t="s">
        <v>152</v>
      </c>
      <c r="D209" s="1120" t="s">
        <v>152</v>
      </c>
      <c r="E209" s="1132"/>
      <c r="F209" s="1133">
        <f>F120</f>
        <v>0</v>
      </c>
    </row>
    <row r="210" spans="1:6">
      <c r="A210" s="1131" t="s">
        <v>152</v>
      </c>
      <c r="B210" s="1130" t="s">
        <v>982</v>
      </c>
      <c r="C210" s="1120" t="s">
        <v>152</v>
      </c>
      <c r="D210" s="1120" t="s">
        <v>152</v>
      </c>
      <c r="E210" s="1132"/>
      <c r="F210" s="1133">
        <f>F154</f>
        <v>0</v>
      </c>
    </row>
    <row r="211" spans="1:6">
      <c r="A211" s="1131" t="s">
        <v>152</v>
      </c>
      <c r="B211" s="1130" t="s">
        <v>983</v>
      </c>
      <c r="C211" s="1120" t="s">
        <v>152</v>
      </c>
      <c r="D211" s="1120" t="s">
        <v>152</v>
      </c>
      <c r="E211" s="1132"/>
      <c r="F211" s="1133">
        <f>F172</f>
        <v>0</v>
      </c>
    </row>
    <row r="212" spans="1:6">
      <c r="A212" s="1131" t="s">
        <v>152</v>
      </c>
      <c r="B212" s="1130" t="s">
        <v>984</v>
      </c>
      <c r="C212" s="1120" t="s">
        <v>152</v>
      </c>
      <c r="D212" s="1120" t="s">
        <v>152</v>
      </c>
      <c r="E212" s="1132"/>
      <c r="F212" s="1133">
        <f>F188</f>
        <v>0</v>
      </c>
    </row>
    <row r="213" spans="1:6">
      <c r="A213" s="1131"/>
      <c r="B213" s="1130" t="s">
        <v>985</v>
      </c>
      <c r="C213" s="1120" t="s">
        <v>152</v>
      </c>
      <c r="D213" s="1120" t="s">
        <v>152</v>
      </c>
      <c r="E213" s="1132"/>
      <c r="F213" s="1133">
        <f>F194</f>
        <v>0</v>
      </c>
    </row>
    <row r="214" spans="1:6">
      <c r="A214" s="1131"/>
      <c r="B214" s="1130" t="s">
        <v>818</v>
      </c>
      <c r="C214" s="1120"/>
      <c r="D214" s="1120"/>
      <c r="E214" s="1132"/>
      <c r="F214" s="1133">
        <f>F204</f>
        <v>0</v>
      </c>
    </row>
    <row r="215" spans="1:6">
      <c r="A215" s="1131"/>
      <c r="B215" s="1130"/>
      <c r="C215" s="1120"/>
      <c r="D215" s="1120"/>
      <c r="E215" s="1132"/>
      <c r="F215" s="1133"/>
    </row>
    <row r="216" spans="1:6">
      <c r="A216" s="1131" t="s">
        <v>152</v>
      </c>
      <c r="B216" s="1125" t="s">
        <v>795</v>
      </c>
      <c r="C216" s="1120" t="s">
        <v>152</v>
      </c>
      <c r="D216" s="1120" t="s">
        <v>152</v>
      </c>
      <c r="E216" s="1132"/>
      <c r="F216" s="1136">
        <f>SUM(F206:F215)</f>
        <v>0</v>
      </c>
    </row>
    <row r="217" spans="1:6">
      <c r="A217" s="1131" t="s">
        <v>152</v>
      </c>
      <c r="B217" s="1125" t="s">
        <v>796</v>
      </c>
      <c r="C217" s="1126" t="s">
        <v>579</v>
      </c>
      <c r="D217" s="1126">
        <v>4</v>
      </c>
      <c r="E217" s="1132"/>
      <c r="F217" s="1137">
        <f>F216*D217</f>
        <v>0</v>
      </c>
    </row>
  </sheetData>
  <mergeCells count="11">
    <mergeCell ref="A2:F2"/>
    <mergeCell ref="A4:B4"/>
    <mergeCell ref="A5:E5"/>
    <mergeCell ref="A37:E37"/>
    <mergeCell ref="A61:E61"/>
    <mergeCell ref="A194:E194"/>
    <mergeCell ref="A88:E88"/>
    <mergeCell ref="A120:E120"/>
    <mergeCell ref="A154:E154"/>
    <mergeCell ref="A172:E172"/>
    <mergeCell ref="A188:E188"/>
  </mergeCells>
  <pageMargins left="0.7" right="0.7" top="0.75" bottom="0.75" header="0.3" footer="0.3"/>
  <pageSetup scale="61" orientation="portrait" r:id="rId1"/>
  <rowBreaks count="2" manualBreakCount="2">
    <brk id="40" max="16383" man="1"/>
    <brk id="177"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7"/>
  <sheetViews>
    <sheetView view="pageBreakPreview" zoomScaleNormal="100" zoomScaleSheetLayoutView="100" workbookViewId="0">
      <selection activeCell="K11" sqref="K11"/>
    </sheetView>
  </sheetViews>
  <sheetFormatPr defaultRowHeight="15"/>
  <cols>
    <col min="2" max="2" width="45.140625" customWidth="1"/>
    <col min="4" max="4" width="11.5703125" customWidth="1"/>
    <col min="5" max="5" width="13.85546875" customWidth="1"/>
    <col min="6" max="6" width="16.28515625" customWidth="1"/>
  </cols>
  <sheetData>
    <row r="1" spans="1:6" ht="15" customHeight="1">
      <c r="A1" s="388" t="s">
        <v>464</v>
      </c>
      <c r="B1" s="388"/>
      <c r="C1" s="388"/>
      <c r="D1" s="388"/>
      <c r="E1" s="388"/>
      <c r="F1" s="388"/>
    </row>
    <row r="2" spans="1:6">
      <c r="A2" s="1682" t="s">
        <v>974</v>
      </c>
      <c r="B2" s="1683"/>
      <c r="C2" s="1683"/>
      <c r="D2" s="1683"/>
      <c r="E2" s="1683"/>
      <c r="F2" s="1684"/>
    </row>
    <row r="3" spans="1:6">
      <c r="A3" s="928"/>
      <c r="B3" s="929"/>
      <c r="C3" s="930"/>
      <c r="D3" s="931"/>
      <c r="E3" s="931"/>
      <c r="F3" s="931"/>
    </row>
    <row r="4" spans="1:6">
      <c r="A4" s="1707" t="s">
        <v>969</v>
      </c>
      <c r="B4" s="1707"/>
      <c r="C4" s="930"/>
      <c r="D4" s="931"/>
      <c r="E4" s="931"/>
      <c r="F4" s="931"/>
    </row>
    <row r="5" spans="1:6">
      <c r="A5" s="1708" t="s">
        <v>823</v>
      </c>
      <c r="B5" s="1709"/>
      <c r="C5" s="1709"/>
      <c r="D5" s="1709"/>
      <c r="E5" s="1710"/>
      <c r="F5" s="931"/>
    </row>
    <row r="6" spans="1:6">
      <c r="A6" s="931"/>
      <c r="B6" s="931"/>
      <c r="C6" s="931"/>
      <c r="D6" s="931"/>
      <c r="E6" s="931"/>
      <c r="F6" s="931"/>
    </row>
    <row r="7" spans="1:6" ht="30">
      <c r="A7" s="932" t="s">
        <v>561</v>
      </c>
      <c r="B7" s="933" t="s">
        <v>562</v>
      </c>
      <c r="C7" s="933" t="s">
        <v>563</v>
      </c>
      <c r="D7" s="933" t="s">
        <v>564</v>
      </c>
      <c r="E7" s="934" t="s">
        <v>565</v>
      </c>
      <c r="F7" s="933" t="s">
        <v>566</v>
      </c>
    </row>
    <row r="8" spans="1:6">
      <c r="A8" s="935"/>
      <c r="B8" s="936" t="s">
        <v>152</v>
      </c>
      <c r="C8" s="937" t="s">
        <v>152</v>
      </c>
      <c r="D8" s="937" t="s">
        <v>152</v>
      </c>
      <c r="E8" s="938" t="s">
        <v>152</v>
      </c>
      <c r="F8" s="937" t="s">
        <v>152</v>
      </c>
    </row>
    <row r="9" spans="1:6">
      <c r="A9" s="937" t="s">
        <v>152</v>
      </c>
      <c r="B9" s="936" t="s">
        <v>152</v>
      </c>
      <c r="C9" s="937" t="s">
        <v>152</v>
      </c>
      <c r="D9" s="937" t="s">
        <v>152</v>
      </c>
      <c r="E9" s="939" t="s">
        <v>567</v>
      </c>
      <c r="F9" s="940" t="s">
        <v>567</v>
      </c>
    </row>
    <row r="10" spans="1:6">
      <c r="A10" s="937">
        <v>1</v>
      </c>
      <c r="B10" s="941" t="s">
        <v>568</v>
      </c>
      <c r="C10" s="937" t="s">
        <v>152</v>
      </c>
      <c r="D10" s="937" t="s">
        <v>152</v>
      </c>
      <c r="E10" s="938" t="s">
        <v>152</v>
      </c>
      <c r="F10" s="937" t="s">
        <v>152</v>
      </c>
    </row>
    <row r="11" spans="1:6" ht="75">
      <c r="A11" s="937" t="s">
        <v>152</v>
      </c>
      <c r="B11" s="942" t="s">
        <v>1307</v>
      </c>
      <c r="C11" s="937" t="s">
        <v>152</v>
      </c>
      <c r="D11" s="937" t="s">
        <v>152</v>
      </c>
      <c r="E11" s="938" t="s">
        <v>152</v>
      </c>
      <c r="F11" s="937" t="s">
        <v>152</v>
      </c>
    </row>
    <row r="12" spans="1:6">
      <c r="A12" s="937" t="s">
        <v>152</v>
      </c>
      <c r="B12" s="943"/>
      <c r="C12" s="937" t="s">
        <v>152</v>
      </c>
      <c r="D12" s="937" t="s">
        <v>152</v>
      </c>
      <c r="E12" s="938" t="s">
        <v>569</v>
      </c>
      <c r="F12" s="937" t="s">
        <v>152</v>
      </c>
    </row>
    <row r="13" spans="1:6">
      <c r="A13" s="935" t="s">
        <v>570</v>
      </c>
      <c r="B13" s="944" t="s">
        <v>571</v>
      </c>
      <c r="C13" s="937" t="s">
        <v>152</v>
      </c>
      <c r="D13" s="937" t="s">
        <v>152</v>
      </c>
      <c r="E13" s="938"/>
      <c r="F13" s="937" t="s">
        <v>152</v>
      </c>
    </row>
    <row r="14" spans="1:6">
      <c r="A14" s="937" t="s">
        <v>152</v>
      </c>
      <c r="B14" s="944" t="s">
        <v>572</v>
      </c>
      <c r="C14" s="937" t="s">
        <v>152</v>
      </c>
      <c r="D14" s="937" t="s">
        <v>152</v>
      </c>
      <c r="E14" s="938"/>
      <c r="F14" s="937" t="s">
        <v>152</v>
      </c>
    </row>
    <row r="15" spans="1:6">
      <c r="A15" s="935" t="s">
        <v>573</v>
      </c>
      <c r="B15" s="942" t="s">
        <v>264</v>
      </c>
      <c r="C15" s="945" t="s">
        <v>574</v>
      </c>
      <c r="D15" s="945">
        <v>2.1999999999999999E-2</v>
      </c>
      <c r="E15" s="946"/>
      <c r="F15" s="947">
        <f>D15*E15</f>
        <v>0</v>
      </c>
    </row>
    <row r="16" spans="1:6">
      <c r="A16" s="779"/>
      <c r="B16" s="943" t="s">
        <v>152</v>
      </c>
      <c r="C16" s="948"/>
      <c r="D16" s="948"/>
      <c r="E16" s="946"/>
      <c r="F16" s="946"/>
    </row>
    <row r="17" spans="1:6">
      <c r="A17" s="937" t="s">
        <v>152</v>
      </c>
      <c r="B17" s="944" t="s">
        <v>575</v>
      </c>
      <c r="C17" s="948" t="s">
        <v>152</v>
      </c>
      <c r="D17" s="948" t="s">
        <v>152</v>
      </c>
      <c r="E17" s="946"/>
      <c r="F17" s="947"/>
    </row>
    <row r="18" spans="1:6" ht="45">
      <c r="A18" s="937" t="s">
        <v>152</v>
      </c>
      <c r="B18" s="942" t="s">
        <v>576</v>
      </c>
      <c r="C18" s="948" t="s">
        <v>152</v>
      </c>
      <c r="D18" s="948" t="s">
        <v>152</v>
      </c>
      <c r="E18" s="946"/>
      <c r="F18" s="947"/>
    </row>
    <row r="19" spans="1:6">
      <c r="A19" s="935" t="s">
        <v>577</v>
      </c>
      <c r="B19" s="943" t="s">
        <v>578</v>
      </c>
      <c r="C19" s="945" t="s">
        <v>579</v>
      </c>
      <c r="D19" s="945" t="s">
        <v>580</v>
      </c>
      <c r="E19" s="946"/>
      <c r="F19" s="947">
        <f>D19*E19</f>
        <v>0</v>
      </c>
    </row>
    <row r="20" spans="1:6">
      <c r="A20" s="937" t="s">
        <v>152</v>
      </c>
      <c r="B20" s="944" t="s">
        <v>581</v>
      </c>
      <c r="C20" s="948" t="s">
        <v>152</v>
      </c>
      <c r="D20" s="948" t="s">
        <v>152</v>
      </c>
      <c r="E20" s="946"/>
      <c r="F20" s="947"/>
    </row>
    <row r="21" spans="1:6" ht="45">
      <c r="A21" s="937" t="s">
        <v>152</v>
      </c>
      <c r="B21" s="942" t="s">
        <v>582</v>
      </c>
      <c r="C21" s="948" t="s">
        <v>152</v>
      </c>
      <c r="D21" s="948" t="s">
        <v>152</v>
      </c>
      <c r="E21" s="946"/>
      <c r="F21" s="947"/>
    </row>
    <row r="22" spans="1:6">
      <c r="A22" s="935" t="s">
        <v>583</v>
      </c>
      <c r="B22" s="943" t="s">
        <v>584</v>
      </c>
      <c r="C22" s="945" t="s">
        <v>579</v>
      </c>
      <c r="D22" s="945" t="s">
        <v>580</v>
      </c>
      <c r="E22" s="946"/>
      <c r="F22" s="947">
        <f>D22*E22</f>
        <v>0</v>
      </c>
    </row>
    <row r="23" spans="1:6">
      <c r="A23" s="937" t="s">
        <v>152</v>
      </c>
      <c r="B23" s="944" t="s">
        <v>585</v>
      </c>
      <c r="C23" s="948" t="s">
        <v>152</v>
      </c>
      <c r="D23" s="948" t="s">
        <v>152</v>
      </c>
      <c r="E23" s="946"/>
      <c r="F23" s="947"/>
    </row>
    <row r="24" spans="1:6">
      <c r="A24" s="1120" t="s">
        <v>152</v>
      </c>
      <c r="B24" s="1121" t="s">
        <v>977</v>
      </c>
      <c r="C24" s="1122" t="s">
        <v>152</v>
      </c>
      <c r="D24" s="1122" t="s">
        <v>152</v>
      </c>
      <c r="E24" s="1123"/>
      <c r="F24" s="1124"/>
    </row>
    <row r="25" spans="1:6">
      <c r="A25" s="1120" t="s">
        <v>152</v>
      </c>
      <c r="B25" s="1125" t="s">
        <v>586</v>
      </c>
      <c r="C25" s="1122" t="s">
        <v>152</v>
      </c>
      <c r="D25" s="1122" t="s">
        <v>152</v>
      </c>
      <c r="E25" s="1123"/>
      <c r="F25" s="1124"/>
    </row>
    <row r="26" spans="1:6" ht="30">
      <c r="A26" s="1126">
        <v>2.4</v>
      </c>
      <c r="B26" s="1127" t="s">
        <v>587</v>
      </c>
      <c r="C26" s="1128" t="s">
        <v>588</v>
      </c>
      <c r="D26" s="1128" t="s">
        <v>589</v>
      </c>
      <c r="E26" s="1123"/>
      <c r="F26" s="1124">
        <f>D26*E26</f>
        <v>0</v>
      </c>
    </row>
    <row r="27" spans="1:6">
      <c r="A27" s="1120" t="s">
        <v>152</v>
      </c>
      <c r="B27" s="1125" t="s">
        <v>590</v>
      </c>
      <c r="C27" s="1122" t="s">
        <v>152</v>
      </c>
      <c r="D27" s="1122" t="s">
        <v>152</v>
      </c>
      <c r="E27" s="1123"/>
      <c r="F27" s="1124"/>
    </row>
    <row r="28" spans="1:6" ht="45">
      <c r="A28" s="1120" t="s">
        <v>152</v>
      </c>
      <c r="B28" s="1129" t="s">
        <v>591</v>
      </c>
      <c r="C28" s="1122" t="s">
        <v>152</v>
      </c>
      <c r="D28" s="1122" t="s">
        <v>152</v>
      </c>
      <c r="E28" s="1123"/>
      <c r="F28" s="1124"/>
    </row>
    <row r="29" spans="1:6">
      <c r="A29" s="1126">
        <v>2.5</v>
      </c>
      <c r="B29" s="1130" t="s">
        <v>592</v>
      </c>
      <c r="C29" s="1128" t="s">
        <v>588</v>
      </c>
      <c r="D29" s="1128" t="s">
        <v>593</v>
      </c>
      <c r="E29" s="1123"/>
      <c r="F29" s="1124">
        <f>D29*E29</f>
        <v>0</v>
      </c>
    </row>
    <row r="30" spans="1:6">
      <c r="A30" s="1126">
        <v>2.6</v>
      </c>
      <c r="B30" s="1130" t="s">
        <v>594</v>
      </c>
      <c r="C30" s="1128" t="s">
        <v>588</v>
      </c>
      <c r="D30" s="1128" t="s">
        <v>595</v>
      </c>
      <c r="E30" s="1123"/>
      <c r="F30" s="1124">
        <f>D30*E30</f>
        <v>0</v>
      </c>
    </row>
    <row r="31" spans="1:6">
      <c r="A31" s="1126">
        <v>2.7</v>
      </c>
      <c r="B31" s="1130" t="s">
        <v>596</v>
      </c>
      <c r="C31" s="1128" t="s">
        <v>588</v>
      </c>
      <c r="D31" s="1128" t="s">
        <v>597</v>
      </c>
      <c r="E31" s="1123"/>
      <c r="F31" s="1124">
        <f>D31*E31</f>
        <v>0</v>
      </c>
    </row>
    <row r="32" spans="1:6">
      <c r="A32" s="1131" t="s">
        <v>152</v>
      </c>
      <c r="B32" s="1125" t="s">
        <v>598</v>
      </c>
      <c r="C32" s="1122" t="s">
        <v>152</v>
      </c>
      <c r="D32" s="1122" t="s">
        <v>152</v>
      </c>
      <c r="E32" s="1123"/>
      <c r="F32" s="1124"/>
    </row>
    <row r="33" spans="1:6">
      <c r="A33" s="1131"/>
      <c r="B33" s="1131"/>
      <c r="C33" s="1120"/>
      <c r="D33" s="1120"/>
      <c r="E33" s="1132"/>
      <c r="F33" s="1133"/>
    </row>
    <row r="34" spans="1:6" ht="30">
      <c r="A34" s="1131" t="s">
        <v>152</v>
      </c>
      <c r="B34" s="1129" t="s">
        <v>599</v>
      </c>
      <c r="C34" s="1120" t="s">
        <v>152</v>
      </c>
      <c r="D34" s="1120" t="s">
        <v>152</v>
      </c>
      <c r="E34" s="1132"/>
      <c r="F34" s="1133"/>
    </row>
    <row r="35" spans="1:6">
      <c r="A35" s="1126">
        <v>2.8</v>
      </c>
      <c r="B35" s="1130" t="s">
        <v>594</v>
      </c>
      <c r="C35" s="1126" t="s">
        <v>588</v>
      </c>
      <c r="D35" s="1126" t="s">
        <v>600</v>
      </c>
      <c r="E35" s="1132"/>
      <c r="F35" s="1133">
        <f>D35*E35</f>
        <v>0</v>
      </c>
    </row>
    <row r="36" spans="1:6">
      <c r="A36" s="1126">
        <v>2.9</v>
      </c>
      <c r="B36" s="1130" t="s">
        <v>596</v>
      </c>
      <c r="C36" s="1126" t="s">
        <v>588</v>
      </c>
      <c r="D36" s="1126" t="s">
        <v>570</v>
      </c>
      <c r="E36" s="1132"/>
      <c r="F36" s="1133">
        <f>D36*E36</f>
        <v>0</v>
      </c>
    </row>
    <row r="37" spans="1:6">
      <c r="A37" s="1701" t="s">
        <v>601</v>
      </c>
      <c r="B37" s="1702"/>
      <c r="C37" s="1702"/>
      <c r="D37" s="1702"/>
      <c r="E37" s="1703"/>
      <c r="F37" s="951">
        <f>SUM(F15:F36)</f>
        <v>0</v>
      </c>
    </row>
    <row r="38" spans="1:6">
      <c r="A38" s="936" t="s">
        <v>152</v>
      </c>
      <c r="B38" s="944" t="s">
        <v>602</v>
      </c>
      <c r="C38" s="937" t="s">
        <v>152</v>
      </c>
      <c r="D38" s="937" t="s">
        <v>152</v>
      </c>
      <c r="E38" s="938" t="s">
        <v>152</v>
      </c>
      <c r="F38" s="937" t="s">
        <v>152</v>
      </c>
    </row>
    <row r="39" spans="1:6">
      <c r="A39" s="936" t="s">
        <v>152</v>
      </c>
      <c r="B39" s="941" t="s">
        <v>603</v>
      </c>
      <c r="C39" s="937" t="s">
        <v>152</v>
      </c>
      <c r="D39" s="937" t="s">
        <v>152</v>
      </c>
      <c r="E39" s="938" t="s">
        <v>152</v>
      </c>
      <c r="F39" s="937" t="s">
        <v>152</v>
      </c>
    </row>
    <row r="40" spans="1:6" ht="30">
      <c r="A40" s="936" t="s">
        <v>152</v>
      </c>
      <c r="B40" s="949" t="s">
        <v>604</v>
      </c>
      <c r="C40" s="937" t="s">
        <v>152</v>
      </c>
      <c r="D40" s="937" t="s">
        <v>152</v>
      </c>
      <c r="E40" s="938" t="s">
        <v>152</v>
      </c>
      <c r="F40" s="937" t="s">
        <v>152</v>
      </c>
    </row>
    <row r="41" spans="1:6" ht="43.5">
      <c r="A41" s="935" t="s">
        <v>605</v>
      </c>
      <c r="B41" s="942" t="s">
        <v>606</v>
      </c>
      <c r="C41" s="945" t="s">
        <v>607</v>
      </c>
      <c r="D41" s="945" t="s">
        <v>608</v>
      </c>
      <c r="E41" s="946"/>
      <c r="F41" s="947">
        <f>D41*E41</f>
        <v>0</v>
      </c>
    </row>
    <row r="42" spans="1:6" ht="30">
      <c r="A42" s="935" t="s">
        <v>609</v>
      </c>
      <c r="B42" s="942" t="s">
        <v>610</v>
      </c>
      <c r="C42" s="945" t="s">
        <v>607</v>
      </c>
      <c r="D42" s="945" t="s">
        <v>611</v>
      </c>
      <c r="E42" s="946"/>
      <c r="F42" s="947">
        <f>D42*E42</f>
        <v>0</v>
      </c>
    </row>
    <row r="43" spans="1:6">
      <c r="A43" s="936" t="s">
        <v>152</v>
      </c>
      <c r="B43" s="941" t="s">
        <v>612</v>
      </c>
      <c r="C43" s="948" t="s">
        <v>152</v>
      </c>
      <c r="D43" s="948" t="s">
        <v>152</v>
      </c>
      <c r="E43" s="946"/>
      <c r="F43" s="947"/>
    </row>
    <row r="44" spans="1:6" ht="30">
      <c r="A44" s="936" t="s">
        <v>152</v>
      </c>
      <c r="B44" s="949" t="s">
        <v>613</v>
      </c>
      <c r="C44" s="948" t="s">
        <v>152</v>
      </c>
      <c r="D44" s="948" t="s">
        <v>152</v>
      </c>
      <c r="E44" s="946"/>
      <c r="F44" s="947"/>
    </row>
    <row r="45" spans="1:6" ht="45">
      <c r="A45" s="945">
        <v>2.13</v>
      </c>
      <c r="B45" s="952" t="s">
        <v>614</v>
      </c>
      <c r="C45" s="945" t="s">
        <v>607</v>
      </c>
      <c r="D45" s="945" t="s">
        <v>615</v>
      </c>
      <c r="E45" s="946"/>
      <c r="F45" s="947">
        <f>D45*E45</f>
        <v>0</v>
      </c>
    </row>
    <row r="46" spans="1:6" ht="30">
      <c r="A46" s="945">
        <v>2.14</v>
      </c>
      <c r="B46" s="952" t="s">
        <v>616</v>
      </c>
      <c r="C46" s="945" t="s">
        <v>607</v>
      </c>
      <c r="D46" s="945" t="s">
        <v>617</v>
      </c>
      <c r="E46" s="946"/>
      <c r="F46" s="947">
        <f>D46*E46</f>
        <v>0</v>
      </c>
    </row>
    <row r="47" spans="1:6" ht="30">
      <c r="A47" s="953" t="s">
        <v>152</v>
      </c>
      <c r="B47" s="952" t="s">
        <v>618</v>
      </c>
      <c r="C47" s="945" t="s">
        <v>607</v>
      </c>
      <c r="D47" s="948">
        <v>85</v>
      </c>
      <c r="E47" s="946"/>
      <c r="F47" s="947">
        <f>D47*E47</f>
        <v>0</v>
      </c>
    </row>
    <row r="48" spans="1:6">
      <c r="A48" s="936" t="s">
        <v>152</v>
      </c>
      <c r="B48" s="941" t="s">
        <v>619</v>
      </c>
      <c r="C48" s="948" t="s">
        <v>152</v>
      </c>
      <c r="D48" s="948" t="s">
        <v>152</v>
      </c>
      <c r="E48" s="946"/>
      <c r="F48" s="947"/>
    </row>
    <row r="49" spans="1:6" ht="30">
      <c r="A49" s="936" t="s">
        <v>152</v>
      </c>
      <c r="B49" s="949" t="s">
        <v>620</v>
      </c>
      <c r="C49" s="948" t="s">
        <v>152</v>
      </c>
      <c r="D49" s="948" t="s">
        <v>152</v>
      </c>
      <c r="E49" s="946"/>
      <c r="F49" s="947"/>
    </row>
    <row r="50" spans="1:6" ht="30">
      <c r="A50" s="945">
        <v>2.15</v>
      </c>
      <c r="B50" s="952" t="s">
        <v>621</v>
      </c>
      <c r="C50" s="945" t="s">
        <v>588</v>
      </c>
      <c r="D50" s="945" t="s">
        <v>622</v>
      </c>
      <c r="E50" s="946"/>
      <c r="F50" s="947">
        <f>D50*E50</f>
        <v>0</v>
      </c>
    </row>
    <row r="51" spans="1:6">
      <c r="A51" s="945">
        <v>2.16</v>
      </c>
      <c r="B51" s="954" t="s">
        <v>623</v>
      </c>
      <c r="C51" s="945" t="s">
        <v>588</v>
      </c>
      <c r="D51" s="945" t="s">
        <v>624</v>
      </c>
      <c r="E51" s="946"/>
      <c r="F51" s="947">
        <f>D51*E51</f>
        <v>0</v>
      </c>
    </row>
    <row r="52" spans="1:6">
      <c r="A52" s="936" t="s">
        <v>152</v>
      </c>
      <c r="B52" s="941" t="s">
        <v>625</v>
      </c>
      <c r="C52" s="948" t="s">
        <v>152</v>
      </c>
      <c r="D52" s="948" t="s">
        <v>152</v>
      </c>
      <c r="E52" s="946"/>
      <c r="F52" s="947"/>
    </row>
    <row r="53" spans="1:6">
      <c r="A53" s="936" t="s">
        <v>152</v>
      </c>
      <c r="B53" s="941" t="s">
        <v>626</v>
      </c>
      <c r="C53" s="948" t="s">
        <v>152</v>
      </c>
      <c r="D53" s="948" t="s">
        <v>152</v>
      </c>
      <c r="E53" s="946"/>
      <c r="F53" s="947"/>
    </row>
    <row r="54" spans="1:6" ht="45">
      <c r="A54" s="936" t="s">
        <v>152</v>
      </c>
      <c r="B54" s="949" t="s">
        <v>627</v>
      </c>
      <c r="C54" s="948" t="s">
        <v>152</v>
      </c>
      <c r="D54" s="948" t="s">
        <v>152</v>
      </c>
      <c r="E54" s="946"/>
      <c r="F54" s="947"/>
    </row>
    <row r="55" spans="1:6" ht="30">
      <c r="A55" s="935">
        <v>2.17</v>
      </c>
      <c r="B55" s="942" t="s">
        <v>628</v>
      </c>
      <c r="C55" s="945" t="s">
        <v>588</v>
      </c>
      <c r="D55" s="945" t="s">
        <v>595</v>
      </c>
      <c r="E55" s="946"/>
      <c r="F55" s="947">
        <f>D55*E55</f>
        <v>0</v>
      </c>
    </row>
    <row r="56" spans="1:6" ht="30">
      <c r="A56" s="935">
        <v>2.1800000000000002</v>
      </c>
      <c r="B56" s="942" t="s">
        <v>629</v>
      </c>
      <c r="C56" s="945" t="s">
        <v>588</v>
      </c>
      <c r="D56" s="945" t="s">
        <v>630</v>
      </c>
      <c r="E56" s="946"/>
      <c r="F56" s="947">
        <f>D56*E56</f>
        <v>0</v>
      </c>
    </row>
    <row r="57" spans="1:6">
      <c r="A57" s="935">
        <v>2.19</v>
      </c>
      <c r="B57" s="943" t="s">
        <v>631</v>
      </c>
      <c r="C57" s="945" t="s">
        <v>588</v>
      </c>
      <c r="D57" s="945" t="s">
        <v>632</v>
      </c>
      <c r="E57" s="946"/>
      <c r="F57" s="947">
        <f>D57*E57</f>
        <v>0</v>
      </c>
    </row>
    <row r="58" spans="1:6" ht="30">
      <c r="A58" s="955">
        <v>2.2000000000000002</v>
      </c>
      <c r="B58" s="942" t="s">
        <v>633</v>
      </c>
      <c r="C58" s="945" t="s">
        <v>588</v>
      </c>
      <c r="D58" s="945" t="s">
        <v>634</v>
      </c>
      <c r="E58" s="946"/>
      <c r="F58" s="947">
        <f>D58*E58</f>
        <v>0</v>
      </c>
    </row>
    <row r="59" spans="1:6">
      <c r="A59" s="953" t="s">
        <v>152</v>
      </c>
      <c r="B59" s="956" t="s">
        <v>635</v>
      </c>
      <c r="C59" s="948" t="s">
        <v>152</v>
      </c>
      <c r="D59" s="948" t="s">
        <v>152</v>
      </c>
      <c r="E59" s="946"/>
      <c r="F59" s="947"/>
    </row>
    <row r="60" spans="1:6" ht="45">
      <c r="A60" s="945">
        <v>2.21</v>
      </c>
      <c r="B60" s="942" t="s">
        <v>636</v>
      </c>
      <c r="C60" s="935" t="s">
        <v>607</v>
      </c>
      <c r="D60" s="935" t="s">
        <v>608</v>
      </c>
      <c r="E60" s="938"/>
      <c r="F60" s="950">
        <f>D60*E60</f>
        <v>0</v>
      </c>
    </row>
    <row r="61" spans="1:6">
      <c r="A61" s="1698" t="s">
        <v>601</v>
      </c>
      <c r="B61" s="1699"/>
      <c r="C61" s="1699"/>
      <c r="D61" s="1699"/>
      <c r="E61" s="1700"/>
      <c r="F61" s="957">
        <f>SUM(F41:F60)</f>
        <v>0</v>
      </c>
    </row>
    <row r="62" spans="1:6">
      <c r="A62" s="945" t="s">
        <v>600</v>
      </c>
      <c r="B62" s="941" t="s">
        <v>637</v>
      </c>
      <c r="C62" s="937" t="s">
        <v>152</v>
      </c>
      <c r="D62" s="937" t="s">
        <v>152</v>
      </c>
      <c r="E62" s="938" t="s">
        <v>152</v>
      </c>
      <c r="F62" s="937"/>
    </row>
    <row r="63" spans="1:6">
      <c r="A63" s="936" t="s">
        <v>152</v>
      </c>
      <c r="B63" s="944" t="s">
        <v>638</v>
      </c>
      <c r="C63" s="937" t="s">
        <v>152</v>
      </c>
      <c r="D63" s="937" t="s">
        <v>152</v>
      </c>
      <c r="E63" s="938" t="s">
        <v>152</v>
      </c>
      <c r="F63" s="937"/>
    </row>
    <row r="64" spans="1:6">
      <c r="A64" s="936" t="s">
        <v>152</v>
      </c>
      <c r="B64" s="941" t="s">
        <v>639</v>
      </c>
      <c r="C64" s="937" t="s">
        <v>152</v>
      </c>
      <c r="D64" s="937" t="s">
        <v>152</v>
      </c>
      <c r="E64" s="938" t="s">
        <v>152</v>
      </c>
      <c r="F64" s="937"/>
    </row>
    <row r="65" spans="1:6">
      <c r="A65" s="936" t="s">
        <v>152</v>
      </c>
      <c r="B65" s="941" t="s">
        <v>640</v>
      </c>
      <c r="C65" s="937" t="s">
        <v>152</v>
      </c>
      <c r="D65" s="937" t="s">
        <v>152</v>
      </c>
      <c r="E65" s="938" t="s">
        <v>152</v>
      </c>
      <c r="F65" s="937"/>
    </row>
    <row r="66" spans="1:6" ht="60">
      <c r="A66" s="936" t="s">
        <v>152</v>
      </c>
      <c r="B66" s="949" t="s">
        <v>641</v>
      </c>
      <c r="C66" s="937" t="s">
        <v>152</v>
      </c>
      <c r="D66" s="937" t="s">
        <v>152</v>
      </c>
      <c r="E66" s="938"/>
      <c r="F66" s="937"/>
    </row>
    <row r="67" spans="1:6">
      <c r="A67" s="945" t="s">
        <v>642</v>
      </c>
      <c r="B67" s="943" t="s">
        <v>643</v>
      </c>
      <c r="C67" s="935" t="s">
        <v>588</v>
      </c>
      <c r="D67" s="935" t="s">
        <v>644</v>
      </c>
      <c r="E67" s="958"/>
      <c r="F67" s="950">
        <f>D67*E67</f>
        <v>0</v>
      </c>
    </row>
    <row r="68" spans="1:6">
      <c r="A68" s="936" t="s">
        <v>152</v>
      </c>
      <c r="B68" s="941" t="s">
        <v>645</v>
      </c>
      <c r="C68" s="937" t="s">
        <v>152</v>
      </c>
      <c r="D68" s="937" t="s">
        <v>152</v>
      </c>
      <c r="E68" s="938"/>
      <c r="F68" s="950"/>
    </row>
    <row r="69" spans="1:6" ht="45">
      <c r="A69" s="936" t="s">
        <v>152</v>
      </c>
      <c r="B69" s="949" t="s">
        <v>646</v>
      </c>
      <c r="C69" s="937" t="s">
        <v>152</v>
      </c>
      <c r="D69" s="937" t="s">
        <v>152</v>
      </c>
      <c r="E69" s="938"/>
      <c r="F69" s="950"/>
    </row>
    <row r="70" spans="1:6">
      <c r="A70" s="945" t="s">
        <v>647</v>
      </c>
      <c r="B70" s="943" t="s">
        <v>643</v>
      </c>
      <c r="C70" s="945" t="s">
        <v>588</v>
      </c>
      <c r="D70" s="945" t="s">
        <v>648</v>
      </c>
      <c r="E70" s="959"/>
      <c r="F70" s="947">
        <f>D70*E70</f>
        <v>0</v>
      </c>
    </row>
    <row r="71" spans="1:6">
      <c r="A71" s="936" t="s">
        <v>152</v>
      </c>
      <c r="B71" s="944" t="s">
        <v>649</v>
      </c>
      <c r="C71" s="948" t="s">
        <v>152</v>
      </c>
      <c r="D71" s="948" t="s">
        <v>152</v>
      </c>
      <c r="E71" s="946"/>
      <c r="F71" s="947"/>
    </row>
    <row r="72" spans="1:6">
      <c r="A72" s="936" t="s">
        <v>152</v>
      </c>
      <c r="B72" s="941" t="s">
        <v>650</v>
      </c>
      <c r="C72" s="948" t="s">
        <v>152</v>
      </c>
      <c r="D72" s="948" t="s">
        <v>152</v>
      </c>
      <c r="E72" s="946"/>
      <c r="F72" s="947"/>
    </row>
    <row r="73" spans="1:6" ht="30">
      <c r="A73" s="936" t="s">
        <v>152</v>
      </c>
      <c r="B73" s="949" t="s">
        <v>651</v>
      </c>
      <c r="C73" s="948" t="s">
        <v>152</v>
      </c>
      <c r="D73" s="948" t="s">
        <v>152</v>
      </c>
      <c r="E73" s="946"/>
      <c r="F73" s="947"/>
    </row>
    <row r="74" spans="1:6">
      <c r="A74" s="945" t="s">
        <v>652</v>
      </c>
      <c r="B74" s="943" t="s">
        <v>653</v>
      </c>
      <c r="C74" s="945" t="s">
        <v>588</v>
      </c>
      <c r="D74" s="945" t="s">
        <v>644</v>
      </c>
      <c r="E74" s="946"/>
      <c r="F74" s="947">
        <f>D74*E74</f>
        <v>0</v>
      </c>
    </row>
    <row r="75" spans="1:6">
      <c r="A75" s="948" t="s">
        <v>152</v>
      </c>
      <c r="B75" s="941" t="s">
        <v>654</v>
      </c>
      <c r="C75" s="948" t="s">
        <v>152</v>
      </c>
      <c r="D75" s="948" t="s">
        <v>152</v>
      </c>
      <c r="E75" s="946"/>
      <c r="F75" s="947"/>
    </row>
    <row r="76" spans="1:6" ht="30">
      <c r="A76" s="948" t="s">
        <v>152</v>
      </c>
      <c r="B76" s="949" t="s">
        <v>655</v>
      </c>
      <c r="C76" s="948" t="s">
        <v>152</v>
      </c>
      <c r="D76" s="948" t="s">
        <v>152</v>
      </c>
      <c r="E76" s="946"/>
      <c r="F76" s="947"/>
    </row>
    <row r="77" spans="1:6">
      <c r="A77" s="945">
        <v>3.4</v>
      </c>
      <c r="B77" s="942" t="s">
        <v>656</v>
      </c>
      <c r="C77" s="945" t="s">
        <v>588</v>
      </c>
      <c r="D77" s="945" t="s">
        <v>617</v>
      </c>
      <c r="E77" s="946"/>
      <c r="F77" s="947">
        <f>D77*E77</f>
        <v>0</v>
      </c>
    </row>
    <row r="78" spans="1:6" ht="30">
      <c r="A78" s="948" t="s">
        <v>152</v>
      </c>
      <c r="B78" s="960" t="s">
        <v>657</v>
      </c>
      <c r="C78" s="948" t="s">
        <v>152</v>
      </c>
      <c r="D78" s="948" t="s">
        <v>152</v>
      </c>
      <c r="E78" s="946"/>
      <c r="F78" s="947"/>
    </row>
    <row r="79" spans="1:6">
      <c r="A79" s="945">
        <v>3.5</v>
      </c>
      <c r="B79" s="943" t="s">
        <v>656</v>
      </c>
      <c r="C79" s="945" t="s">
        <v>588</v>
      </c>
      <c r="D79" s="945" t="s">
        <v>658</v>
      </c>
      <c r="E79" s="946"/>
      <c r="F79" s="947">
        <f>D79*E79</f>
        <v>0</v>
      </c>
    </row>
    <row r="80" spans="1:6">
      <c r="A80" s="936" t="s">
        <v>152</v>
      </c>
      <c r="B80" s="944" t="s">
        <v>659</v>
      </c>
      <c r="C80" s="948" t="s">
        <v>152</v>
      </c>
      <c r="D80" s="948" t="s">
        <v>152</v>
      </c>
      <c r="E80" s="946"/>
      <c r="F80" s="947"/>
    </row>
    <row r="81" spans="1:6" ht="30">
      <c r="A81" s="936"/>
      <c r="B81" s="961" t="s">
        <v>660</v>
      </c>
      <c r="C81" s="948"/>
      <c r="D81" s="948"/>
      <c r="E81" s="946"/>
      <c r="F81" s="947"/>
    </row>
    <row r="82" spans="1:6" ht="30">
      <c r="A82" s="936" t="s">
        <v>152</v>
      </c>
      <c r="B82" s="949" t="s">
        <v>661</v>
      </c>
      <c r="C82" s="948" t="s">
        <v>152</v>
      </c>
      <c r="D82" s="948" t="s">
        <v>152</v>
      </c>
      <c r="E82" s="946"/>
      <c r="F82" s="947"/>
    </row>
    <row r="83" spans="1:6">
      <c r="A83" s="945" t="s">
        <v>662</v>
      </c>
      <c r="B83" s="943" t="s">
        <v>656</v>
      </c>
      <c r="C83" s="945" t="s">
        <v>588</v>
      </c>
      <c r="D83" s="945" t="s">
        <v>617</v>
      </c>
      <c r="E83" s="946"/>
      <c r="F83" s="947">
        <f>D83*E83</f>
        <v>0</v>
      </c>
    </row>
    <row r="84" spans="1:6">
      <c r="A84" s="948" t="s">
        <v>152</v>
      </c>
      <c r="B84" s="941" t="s">
        <v>663</v>
      </c>
      <c r="C84" s="948" t="s">
        <v>152</v>
      </c>
      <c r="D84" s="948" t="s">
        <v>152</v>
      </c>
      <c r="E84" s="946"/>
      <c r="F84" s="947"/>
    </row>
    <row r="85" spans="1:6" ht="30">
      <c r="A85" s="948" t="s">
        <v>152</v>
      </c>
      <c r="B85" s="949" t="s">
        <v>664</v>
      </c>
      <c r="C85" s="948" t="s">
        <v>152</v>
      </c>
      <c r="D85" s="948" t="s">
        <v>152</v>
      </c>
      <c r="E85" s="946"/>
      <c r="F85" s="947"/>
    </row>
    <row r="86" spans="1:6">
      <c r="A86" s="945" t="s">
        <v>665</v>
      </c>
      <c r="B86" s="943" t="s">
        <v>666</v>
      </c>
      <c r="C86" s="945" t="s">
        <v>588</v>
      </c>
      <c r="D86" s="945" t="s">
        <v>624</v>
      </c>
      <c r="E86" s="946"/>
      <c r="F86" s="947">
        <f>D86*E86</f>
        <v>0</v>
      </c>
    </row>
    <row r="87" spans="1:6" ht="30">
      <c r="A87" s="945" t="s">
        <v>667</v>
      </c>
      <c r="B87" s="942" t="s">
        <v>668</v>
      </c>
      <c r="C87" s="945" t="s">
        <v>669</v>
      </c>
      <c r="D87" s="945" t="s">
        <v>670</v>
      </c>
      <c r="E87" s="946"/>
      <c r="F87" s="947">
        <f>D87*E87</f>
        <v>0</v>
      </c>
    </row>
    <row r="88" spans="1:6">
      <c r="A88" s="1701" t="s">
        <v>601</v>
      </c>
      <c r="B88" s="1702"/>
      <c r="C88" s="1702"/>
      <c r="D88" s="1702"/>
      <c r="E88" s="1703"/>
      <c r="F88" s="951">
        <f>SUM(F67:F87)</f>
        <v>0</v>
      </c>
    </row>
    <row r="89" spans="1:6">
      <c r="A89" s="936" t="s">
        <v>152</v>
      </c>
      <c r="B89" s="941" t="s">
        <v>671</v>
      </c>
      <c r="C89" s="937" t="s">
        <v>152</v>
      </c>
      <c r="D89" s="937" t="s">
        <v>152</v>
      </c>
      <c r="E89" s="938" t="s">
        <v>152</v>
      </c>
      <c r="F89" s="937"/>
    </row>
    <row r="90" spans="1:6" ht="16.5">
      <c r="A90" s="945" t="s">
        <v>672</v>
      </c>
      <c r="B90" s="943" t="s">
        <v>673</v>
      </c>
      <c r="C90" s="935" t="s">
        <v>674</v>
      </c>
      <c r="D90" s="935" t="s">
        <v>593</v>
      </c>
      <c r="E90" s="938"/>
      <c r="F90" s="950">
        <f>D90*E90</f>
        <v>0</v>
      </c>
    </row>
    <row r="91" spans="1:6">
      <c r="A91" s="948" t="s">
        <v>152</v>
      </c>
      <c r="B91" s="943" t="s">
        <v>675</v>
      </c>
      <c r="C91" s="937" t="s">
        <v>152</v>
      </c>
      <c r="D91" s="937" t="s">
        <v>152</v>
      </c>
      <c r="E91" s="938"/>
      <c r="F91" s="950"/>
    </row>
    <row r="92" spans="1:6">
      <c r="A92" s="936" t="s">
        <v>152</v>
      </c>
      <c r="B92" s="944" t="s">
        <v>676</v>
      </c>
      <c r="C92" s="937" t="s">
        <v>152</v>
      </c>
      <c r="D92" s="937" t="s">
        <v>152</v>
      </c>
      <c r="E92" s="938"/>
      <c r="F92" s="950"/>
    </row>
    <row r="93" spans="1:6">
      <c r="A93" s="936" t="s">
        <v>152</v>
      </c>
      <c r="B93" s="941" t="s">
        <v>677</v>
      </c>
      <c r="C93" s="937" t="s">
        <v>152</v>
      </c>
      <c r="D93" s="937" t="s">
        <v>152</v>
      </c>
      <c r="E93" s="938"/>
      <c r="F93" s="950"/>
    </row>
    <row r="94" spans="1:6" ht="30">
      <c r="A94" s="936" t="s">
        <v>152</v>
      </c>
      <c r="B94" s="949" t="s">
        <v>678</v>
      </c>
      <c r="C94" s="937" t="s">
        <v>152</v>
      </c>
      <c r="D94" s="937" t="s">
        <v>152</v>
      </c>
      <c r="E94" s="938"/>
      <c r="F94" s="950"/>
    </row>
    <row r="95" spans="1:6">
      <c r="A95" s="945" t="s">
        <v>679</v>
      </c>
      <c r="B95" s="943" t="s">
        <v>680</v>
      </c>
      <c r="C95" s="935" t="s">
        <v>607</v>
      </c>
      <c r="D95" s="935" t="s">
        <v>681</v>
      </c>
      <c r="E95" s="938"/>
      <c r="F95" s="950">
        <f>D95*E95</f>
        <v>0</v>
      </c>
    </row>
    <row r="96" spans="1:6">
      <c r="A96" s="945" t="s">
        <v>682</v>
      </c>
      <c r="B96" s="943" t="s">
        <v>683</v>
      </c>
      <c r="C96" s="935" t="s">
        <v>607</v>
      </c>
      <c r="D96" s="935" t="s">
        <v>684</v>
      </c>
      <c r="E96" s="938"/>
      <c r="F96" s="950">
        <f>D96*E96</f>
        <v>0</v>
      </c>
    </row>
    <row r="97" spans="1:6">
      <c r="A97" s="948" t="s">
        <v>152</v>
      </c>
      <c r="B97" s="941" t="s">
        <v>685</v>
      </c>
      <c r="C97" s="937" t="s">
        <v>152</v>
      </c>
      <c r="D97" s="937" t="s">
        <v>152</v>
      </c>
      <c r="E97" s="938"/>
      <c r="F97" s="950"/>
    </row>
    <row r="98" spans="1:6" ht="30">
      <c r="A98" s="948" t="s">
        <v>152</v>
      </c>
      <c r="B98" s="949" t="s">
        <v>686</v>
      </c>
      <c r="C98" s="937" t="s">
        <v>152</v>
      </c>
      <c r="D98" s="937" t="s">
        <v>152</v>
      </c>
      <c r="E98" s="938"/>
      <c r="F98" s="950"/>
    </row>
    <row r="99" spans="1:6">
      <c r="A99" s="945" t="s">
        <v>687</v>
      </c>
      <c r="B99" s="943" t="s">
        <v>680</v>
      </c>
      <c r="C99" s="935" t="s">
        <v>607</v>
      </c>
      <c r="D99" s="935" t="s">
        <v>615</v>
      </c>
      <c r="E99" s="938"/>
      <c r="F99" s="950">
        <f>D99*E99</f>
        <v>0</v>
      </c>
    </row>
    <row r="100" spans="1:6">
      <c r="A100" s="948" t="s">
        <v>152</v>
      </c>
      <c r="B100" s="943" t="s">
        <v>688</v>
      </c>
      <c r="C100" s="935" t="s">
        <v>669</v>
      </c>
      <c r="D100" s="935" t="s">
        <v>689</v>
      </c>
      <c r="E100" s="938"/>
      <c r="F100" s="950">
        <f>D100*E100</f>
        <v>0</v>
      </c>
    </row>
    <row r="101" spans="1:6">
      <c r="A101" s="948" t="s">
        <v>152</v>
      </c>
      <c r="B101" s="943" t="s">
        <v>690</v>
      </c>
      <c r="C101" s="937" t="s">
        <v>152</v>
      </c>
      <c r="D101" s="937" t="s">
        <v>152</v>
      </c>
      <c r="E101" s="938"/>
      <c r="F101" s="950"/>
    </row>
    <row r="102" spans="1:6">
      <c r="A102" s="948" t="s">
        <v>152</v>
      </c>
      <c r="B102" s="944" t="s">
        <v>691</v>
      </c>
      <c r="C102" s="937" t="s">
        <v>152</v>
      </c>
      <c r="D102" s="937" t="s">
        <v>152</v>
      </c>
      <c r="E102" s="938"/>
      <c r="F102" s="950"/>
    </row>
    <row r="103" spans="1:6">
      <c r="A103" s="948" t="s">
        <v>152</v>
      </c>
      <c r="B103" s="944" t="s">
        <v>692</v>
      </c>
      <c r="C103" s="937" t="s">
        <v>152</v>
      </c>
      <c r="D103" s="937" t="s">
        <v>152</v>
      </c>
      <c r="E103" s="938"/>
      <c r="F103" s="950"/>
    </row>
    <row r="104" spans="1:6" ht="29.25">
      <c r="A104" s="948" t="s">
        <v>152</v>
      </c>
      <c r="B104" s="949" t="s">
        <v>693</v>
      </c>
      <c r="C104" s="937" t="s">
        <v>152</v>
      </c>
      <c r="D104" s="937" t="s">
        <v>152</v>
      </c>
      <c r="E104" s="938"/>
      <c r="F104" s="950"/>
    </row>
    <row r="105" spans="1:6">
      <c r="A105" s="945" t="s">
        <v>694</v>
      </c>
      <c r="B105" s="943" t="s">
        <v>695</v>
      </c>
      <c r="C105" s="935" t="s">
        <v>696</v>
      </c>
      <c r="D105" s="935">
        <v>1.1000000000000001</v>
      </c>
      <c r="E105" s="958"/>
      <c r="F105" s="950">
        <f>D105*E105</f>
        <v>0</v>
      </c>
    </row>
    <row r="106" spans="1:6">
      <c r="A106" s="936" t="s">
        <v>152</v>
      </c>
      <c r="B106" s="944" t="s">
        <v>697</v>
      </c>
      <c r="C106" s="937" t="s">
        <v>152</v>
      </c>
      <c r="D106" s="937" t="s">
        <v>152</v>
      </c>
      <c r="E106" s="938"/>
      <c r="F106" s="950"/>
    </row>
    <row r="107" spans="1:6" ht="60">
      <c r="A107" s="936" t="s">
        <v>152</v>
      </c>
      <c r="B107" s="949" t="s">
        <v>698</v>
      </c>
      <c r="C107" s="937" t="s">
        <v>152</v>
      </c>
      <c r="D107" s="937" t="s">
        <v>152</v>
      </c>
      <c r="E107" s="938"/>
      <c r="F107" s="950"/>
    </row>
    <row r="108" spans="1:6">
      <c r="A108" s="945" t="s">
        <v>699</v>
      </c>
      <c r="B108" s="943" t="s">
        <v>700</v>
      </c>
      <c r="C108" s="935" t="s">
        <v>607</v>
      </c>
      <c r="D108" s="935" t="s">
        <v>701</v>
      </c>
      <c r="E108" s="938"/>
      <c r="F108" s="950">
        <f>D108*E108</f>
        <v>0</v>
      </c>
    </row>
    <row r="109" spans="1:6">
      <c r="A109" s="948" t="s">
        <v>152</v>
      </c>
      <c r="B109" s="944" t="s">
        <v>702</v>
      </c>
      <c r="C109" s="937" t="s">
        <v>152</v>
      </c>
      <c r="D109" s="937" t="s">
        <v>152</v>
      </c>
      <c r="E109" s="938"/>
      <c r="F109" s="950"/>
    </row>
    <row r="110" spans="1:6">
      <c r="A110" s="948" t="s">
        <v>152</v>
      </c>
      <c r="B110" s="941" t="s">
        <v>703</v>
      </c>
      <c r="C110" s="937" t="s">
        <v>152</v>
      </c>
      <c r="D110" s="937" t="s">
        <v>152</v>
      </c>
      <c r="E110" s="938"/>
      <c r="F110" s="950"/>
    </row>
    <row r="111" spans="1:6">
      <c r="A111" s="948" t="s">
        <v>152</v>
      </c>
      <c r="B111" s="962" t="s">
        <v>704</v>
      </c>
      <c r="C111" s="937" t="s">
        <v>152</v>
      </c>
      <c r="D111" s="937" t="s">
        <v>152</v>
      </c>
      <c r="E111" s="938"/>
      <c r="F111" s="950"/>
    </row>
    <row r="112" spans="1:6">
      <c r="A112" s="945" t="s">
        <v>705</v>
      </c>
      <c r="B112" s="943" t="s">
        <v>706</v>
      </c>
      <c r="C112" s="935" t="s">
        <v>607</v>
      </c>
      <c r="D112" s="935" t="s">
        <v>707</v>
      </c>
      <c r="E112" s="938"/>
      <c r="F112" s="950">
        <f>D112*E112</f>
        <v>0</v>
      </c>
    </row>
    <row r="113" spans="1:6" ht="30">
      <c r="A113" s="945" t="s">
        <v>708</v>
      </c>
      <c r="B113" s="942" t="s">
        <v>709</v>
      </c>
      <c r="C113" s="935" t="s">
        <v>579</v>
      </c>
      <c r="D113" s="935" t="s">
        <v>681</v>
      </c>
      <c r="E113" s="938"/>
      <c r="F113" s="950">
        <f>D113*E113</f>
        <v>0</v>
      </c>
    </row>
    <row r="114" spans="1:6">
      <c r="A114" s="945" t="s">
        <v>710</v>
      </c>
      <c r="B114" s="941" t="s">
        <v>711</v>
      </c>
      <c r="C114" s="937" t="s">
        <v>152</v>
      </c>
      <c r="D114" s="937" t="s">
        <v>152</v>
      </c>
      <c r="E114" s="938"/>
      <c r="F114" s="950"/>
    </row>
    <row r="115" spans="1:6">
      <c r="A115" s="948" t="s">
        <v>152</v>
      </c>
      <c r="B115" s="944" t="s">
        <v>712</v>
      </c>
      <c r="C115" s="937" t="s">
        <v>152</v>
      </c>
      <c r="D115" s="937" t="s">
        <v>152</v>
      </c>
      <c r="E115" s="938"/>
      <c r="F115" s="950"/>
    </row>
    <row r="116" spans="1:6" ht="45">
      <c r="A116" s="948" t="s">
        <v>152</v>
      </c>
      <c r="B116" s="949" t="s">
        <v>713</v>
      </c>
      <c r="C116" s="937" t="s">
        <v>152</v>
      </c>
      <c r="D116" s="937" t="s">
        <v>152</v>
      </c>
      <c r="E116" s="938"/>
      <c r="F116" s="950"/>
    </row>
    <row r="117" spans="1:6">
      <c r="A117" s="945" t="s">
        <v>714</v>
      </c>
      <c r="B117" s="943" t="s">
        <v>805</v>
      </c>
      <c r="C117" s="935" t="s">
        <v>607</v>
      </c>
      <c r="D117" s="935" t="s">
        <v>715</v>
      </c>
      <c r="E117" s="958"/>
      <c r="F117" s="950">
        <f>D117*E117</f>
        <v>0</v>
      </c>
    </row>
    <row r="118" spans="1:6" ht="45">
      <c r="A118" s="948" t="s">
        <v>152</v>
      </c>
      <c r="B118" s="949" t="s">
        <v>716</v>
      </c>
      <c r="C118" s="937" t="s">
        <v>152</v>
      </c>
      <c r="D118" s="937" t="s">
        <v>152</v>
      </c>
      <c r="E118" s="938"/>
      <c r="F118" s="950"/>
    </row>
    <row r="119" spans="1:6">
      <c r="A119" s="945" t="s">
        <v>717</v>
      </c>
      <c r="B119" s="943" t="s">
        <v>718</v>
      </c>
      <c r="C119" s="935" t="s">
        <v>607</v>
      </c>
      <c r="D119" s="935" t="s">
        <v>719</v>
      </c>
      <c r="E119" s="958"/>
      <c r="F119" s="950">
        <f>D119*E119</f>
        <v>0</v>
      </c>
    </row>
    <row r="120" spans="1:6" ht="15" customHeight="1">
      <c r="A120" s="1704" t="s">
        <v>601</v>
      </c>
      <c r="B120" s="1705"/>
      <c r="C120" s="1705"/>
      <c r="D120" s="1705"/>
      <c r="E120" s="1706"/>
      <c r="F120" s="963">
        <f>SUM(F90:F119)</f>
        <v>0</v>
      </c>
    </row>
    <row r="121" spans="1:6" ht="75">
      <c r="A121" s="948" t="s">
        <v>152</v>
      </c>
      <c r="B121" s="964" t="s">
        <v>720</v>
      </c>
      <c r="C121" s="937" t="s">
        <v>152</v>
      </c>
      <c r="D121" s="937" t="s">
        <v>152</v>
      </c>
      <c r="E121" s="938"/>
      <c r="F121" s="937" t="s">
        <v>152</v>
      </c>
    </row>
    <row r="122" spans="1:6">
      <c r="A122" s="945" t="s">
        <v>721</v>
      </c>
      <c r="B122" s="943" t="s">
        <v>722</v>
      </c>
      <c r="C122" s="935" t="s">
        <v>607</v>
      </c>
      <c r="D122" s="935" t="s">
        <v>723</v>
      </c>
      <c r="E122" s="938"/>
      <c r="F122" s="950">
        <f>D122*E122</f>
        <v>0</v>
      </c>
    </row>
    <row r="123" spans="1:6" ht="15" customHeight="1">
      <c r="A123" s="948" t="s">
        <v>152</v>
      </c>
      <c r="B123" s="949" t="s">
        <v>724</v>
      </c>
      <c r="C123" s="937" t="s">
        <v>152</v>
      </c>
      <c r="D123" s="937" t="s">
        <v>152</v>
      </c>
      <c r="E123" s="938"/>
      <c r="F123" s="950"/>
    </row>
    <row r="124" spans="1:6">
      <c r="A124" s="945" t="s">
        <v>725</v>
      </c>
      <c r="B124" s="943" t="s">
        <v>805</v>
      </c>
      <c r="C124" s="935" t="s">
        <v>669</v>
      </c>
      <c r="D124" s="935" t="s">
        <v>726</v>
      </c>
      <c r="E124" s="938"/>
      <c r="F124" s="950">
        <f>D124*E124</f>
        <v>0</v>
      </c>
    </row>
    <row r="125" spans="1:6">
      <c r="A125" s="945" t="s">
        <v>593</v>
      </c>
      <c r="B125" s="941" t="s">
        <v>727</v>
      </c>
      <c r="C125" s="937" t="s">
        <v>152</v>
      </c>
      <c r="D125" s="937" t="s">
        <v>152</v>
      </c>
      <c r="E125" s="938"/>
      <c r="F125" s="950"/>
    </row>
    <row r="126" spans="1:6">
      <c r="A126" s="948" t="s">
        <v>152</v>
      </c>
      <c r="B126" s="941" t="s">
        <v>728</v>
      </c>
      <c r="C126" s="937" t="s">
        <v>152</v>
      </c>
      <c r="D126" s="937" t="s">
        <v>152</v>
      </c>
      <c r="E126" s="938"/>
      <c r="F126" s="950"/>
    </row>
    <row r="127" spans="1:6" ht="30">
      <c r="A127" s="948" t="s">
        <v>152</v>
      </c>
      <c r="B127" s="960" t="s">
        <v>729</v>
      </c>
      <c r="C127" s="937" t="s">
        <v>152</v>
      </c>
      <c r="D127" s="937" t="s">
        <v>152</v>
      </c>
      <c r="E127" s="938"/>
      <c r="F127" s="950"/>
    </row>
    <row r="128" spans="1:6" ht="29.25">
      <c r="A128" s="948">
        <v>5.0999999999999996</v>
      </c>
      <c r="B128" s="952" t="s">
        <v>730</v>
      </c>
      <c r="C128" s="945" t="s">
        <v>731</v>
      </c>
      <c r="D128" s="945">
        <v>82</v>
      </c>
      <c r="E128" s="946"/>
      <c r="F128" s="947">
        <f>D128*E128</f>
        <v>0</v>
      </c>
    </row>
    <row r="129" spans="1:6" ht="29.25">
      <c r="A129" s="945" t="s">
        <v>732</v>
      </c>
      <c r="B129" s="952" t="s">
        <v>733</v>
      </c>
      <c r="C129" s="945" t="s">
        <v>731</v>
      </c>
      <c r="D129" s="945">
        <v>82</v>
      </c>
      <c r="E129" s="946"/>
      <c r="F129" s="947">
        <f>D129*E129</f>
        <v>0</v>
      </c>
    </row>
    <row r="130" spans="1:6" ht="30">
      <c r="A130" s="945">
        <v>5.2</v>
      </c>
      <c r="B130" s="942" t="s">
        <v>734</v>
      </c>
      <c r="C130" s="945" t="s">
        <v>731</v>
      </c>
      <c r="D130" s="948">
        <v>13</v>
      </c>
      <c r="E130" s="965"/>
      <c r="F130" s="966">
        <f>D130*E130</f>
        <v>0</v>
      </c>
    </row>
    <row r="131" spans="1:6">
      <c r="A131" s="937" t="s">
        <v>152</v>
      </c>
      <c r="B131" s="941" t="s">
        <v>735</v>
      </c>
      <c r="C131" s="948" t="s">
        <v>152</v>
      </c>
      <c r="D131" s="948" t="s">
        <v>152</v>
      </c>
      <c r="E131" s="946"/>
      <c r="F131" s="947"/>
    </row>
    <row r="132" spans="1:6" ht="30">
      <c r="A132" s="945" t="s">
        <v>736</v>
      </c>
      <c r="B132" s="942" t="s">
        <v>737</v>
      </c>
      <c r="C132" s="945" t="s">
        <v>731</v>
      </c>
      <c r="D132" s="945" t="s">
        <v>738</v>
      </c>
      <c r="E132" s="946"/>
      <c r="F132" s="947">
        <f>D132*E132</f>
        <v>0</v>
      </c>
    </row>
    <row r="133" spans="1:6">
      <c r="A133" s="937" t="s">
        <v>152</v>
      </c>
      <c r="B133" s="944" t="s">
        <v>739</v>
      </c>
      <c r="C133" s="948" t="s">
        <v>152</v>
      </c>
      <c r="D133" s="948" t="s">
        <v>152</v>
      </c>
      <c r="E133" s="946"/>
      <c r="F133" s="947"/>
    </row>
    <row r="134" spans="1:6" ht="45">
      <c r="A134" s="948">
        <v>5.4</v>
      </c>
      <c r="B134" s="942" t="s">
        <v>740</v>
      </c>
      <c r="C134" s="945" t="s">
        <v>731</v>
      </c>
      <c r="D134" s="945">
        <v>56</v>
      </c>
      <c r="E134" s="946"/>
      <c r="F134" s="947">
        <f>D134*E134</f>
        <v>0</v>
      </c>
    </row>
    <row r="135" spans="1:6">
      <c r="A135" s="937" t="s">
        <v>152</v>
      </c>
      <c r="B135" s="944" t="s">
        <v>741</v>
      </c>
      <c r="C135" s="937" t="s">
        <v>152</v>
      </c>
      <c r="D135" s="937" t="s">
        <v>152</v>
      </c>
      <c r="E135" s="938"/>
      <c r="F135" s="950"/>
    </row>
    <row r="136" spans="1:6">
      <c r="A136" s="937" t="s">
        <v>152</v>
      </c>
      <c r="B136" s="944" t="s">
        <v>742</v>
      </c>
      <c r="C136" s="937" t="s">
        <v>152</v>
      </c>
      <c r="D136" s="937" t="s">
        <v>152</v>
      </c>
      <c r="E136" s="938"/>
      <c r="F136" s="950"/>
    </row>
    <row r="137" spans="1:6">
      <c r="A137" s="937" t="s">
        <v>152</v>
      </c>
      <c r="B137" s="941" t="s">
        <v>743</v>
      </c>
      <c r="C137" s="937" t="s">
        <v>152</v>
      </c>
      <c r="D137" s="937" t="s">
        <v>152</v>
      </c>
      <c r="E137" s="938"/>
      <c r="F137" s="950"/>
    </row>
    <row r="138" spans="1:6" ht="45">
      <c r="A138" s="937" t="s">
        <v>152</v>
      </c>
      <c r="B138" s="949" t="s">
        <v>744</v>
      </c>
      <c r="C138" s="937" t="s">
        <v>152</v>
      </c>
      <c r="D138" s="937" t="s">
        <v>152</v>
      </c>
      <c r="E138" s="938"/>
      <c r="F138" s="950"/>
    </row>
    <row r="139" spans="1:6" ht="30">
      <c r="A139" s="945" t="s">
        <v>745</v>
      </c>
      <c r="B139" s="942" t="s">
        <v>746</v>
      </c>
      <c r="C139" s="945" t="s">
        <v>607</v>
      </c>
      <c r="D139" s="945" t="s">
        <v>723</v>
      </c>
      <c r="E139" s="946"/>
      <c r="F139" s="947">
        <f>D139*E139</f>
        <v>0</v>
      </c>
    </row>
    <row r="140" spans="1:6">
      <c r="A140" s="936" t="s">
        <v>152</v>
      </c>
      <c r="B140" s="941" t="s">
        <v>747</v>
      </c>
      <c r="C140" s="948" t="s">
        <v>152</v>
      </c>
      <c r="D140" s="948" t="s">
        <v>152</v>
      </c>
      <c r="E140" s="946"/>
      <c r="F140" s="947"/>
    </row>
    <row r="141" spans="1:6" ht="45">
      <c r="A141" s="936" t="s">
        <v>152</v>
      </c>
      <c r="B141" s="949" t="s">
        <v>748</v>
      </c>
      <c r="C141" s="948" t="s">
        <v>152</v>
      </c>
      <c r="D141" s="948" t="s">
        <v>152</v>
      </c>
      <c r="E141" s="946"/>
      <c r="F141" s="947"/>
    </row>
    <row r="142" spans="1:6" ht="29.25">
      <c r="A142" s="945" t="s">
        <v>749</v>
      </c>
      <c r="B142" s="942" t="s">
        <v>750</v>
      </c>
      <c r="C142" s="945" t="s">
        <v>607</v>
      </c>
      <c r="D142" s="945" t="s">
        <v>719</v>
      </c>
      <c r="E142" s="946"/>
      <c r="F142" s="947">
        <f>D142*E142</f>
        <v>0</v>
      </c>
    </row>
    <row r="143" spans="1:6">
      <c r="A143" s="936" t="s">
        <v>152</v>
      </c>
      <c r="B143" s="944" t="s">
        <v>751</v>
      </c>
      <c r="C143" s="937" t="s">
        <v>152</v>
      </c>
      <c r="D143" s="937" t="s">
        <v>152</v>
      </c>
      <c r="E143" s="938"/>
      <c r="F143" s="950"/>
    </row>
    <row r="144" spans="1:6">
      <c r="A144" s="936" t="s">
        <v>152</v>
      </c>
      <c r="B144" s="941" t="s">
        <v>747</v>
      </c>
      <c r="C144" s="937" t="s">
        <v>152</v>
      </c>
      <c r="D144" s="937" t="s">
        <v>152</v>
      </c>
      <c r="E144" s="938"/>
      <c r="F144" s="950"/>
    </row>
    <row r="145" spans="1:6" ht="45">
      <c r="A145" s="936" t="s">
        <v>152</v>
      </c>
      <c r="B145" s="949" t="s">
        <v>752</v>
      </c>
      <c r="C145" s="937" t="s">
        <v>152</v>
      </c>
      <c r="D145" s="937" t="s">
        <v>152</v>
      </c>
      <c r="E145" s="938"/>
      <c r="F145" s="950"/>
    </row>
    <row r="146" spans="1:6" ht="30">
      <c r="A146" s="945" t="s">
        <v>753</v>
      </c>
      <c r="B146" s="942" t="s">
        <v>754</v>
      </c>
      <c r="C146" s="945" t="s">
        <v>607</v>
      </c>
      <c r="D146" s="945" t="s">
        <v>755</v>
      </c>
      <c r="E146" s="946"/>
      <c r="F146" s="947">
        <f>D146*E146</f>
        <v>0</v>
      </c>
    </row>
    <row r="147" spans="1:6">
      <c r="A147" s="936" t="s">
        <v>152</v>
      </c>
      <c r="B147" s="944" t="s">
        <v>756</v>
      </c>
      <c r="C147" s="948" t="s">
        <v>152</v>
      </c>
      <c r="D147" s="948" t="s">
        <v>152</v>
      </c>
      <c r="E147" s="946"/>
      <c r="F147" s="947"/>
    </row>
    <row r="148" spans="1:6">
      <c r="A148" s="936" t="s">
        <v>152</v>
      </c>
      <c r="B148" s="944" t="s">
        <v>757</v>
      </c>
      <c r="C148" s="948" t="s">
        <v>152</v>
      </c>
      <c r="D148" s="948" t="s">
        <v>152</v>
      </c>
      <c r="E148" s="946"/>
      <c r="F148" s="947"/>
    </row>
    <row r="149" spans="1:6">
      <c r="A149" s="936" t="s">
        <v>152</v>
      </c>
      <c r="B149" s="941" t="s">
        <v>758</v>
      </c>
      <c r="C149" s="948" t="s">
        <v>152</v>
      </c>
      <c r="D149" s="948" t="s">
        <v>152</v>
      </c>
      <c r="E149" s="946"/>
      <c r="F149" s="947"/>
    </row>
    <row r="150" spans="1:6" ht="60">
      <c r="A150" s="945" t="s">
        <v>759</v>
      </c>
      <c r="B150" s="942" t="s">
        <v>760</v>
      </c>
      <c r="C150" s="945" t="s">
        <v>607</v>
      </c>
      <c r="D150" s="945" t="s">
        <v>761</v>
      </c>
      <c r="E150" s="946"/>
      <c r="F150" s="947">
        <f>D150*E150</f>
        <v>0</v>
      </c>
    </row>
    <row r="151" spans="1:6">
      <c r="A151" s="948" t="s">
        <v>152</v>
      </c>
      <c r="B151" s="941" t="s">
        <v>762</v>
      </c>
      <c r="C151" s="948" t="s">
        <v>152</v>
      </c>
      <c r="D151" s="948" t="s">
        <v>152</v>
      </c>
      <c r="E151" s="946"/>
      <c r="F151" s="947"/>
    </row>
    <row r="152" spans="1:6" ht="30">
      <c r="A152" s="945" t="s">
        <v>763</v>
      </c>
      <c r="B152" s="942" t="s">
        <v>764</v>
      </c>
      <c r="C152" s="945" t="s">
        <v>607</v>
      </c>
      <c r="D152" s="945">
        <v>15</v>
      </c>
      <c r="E152" s="959"/>
      <c r="F152" s="947">
        <f>D152*E152</f>
        <v>0</v>
      </c>
    </row>
    <row r="153" spans="1:6">
      <c r="A153" s="936" t="s">
        <v>152</v>
      </c>
      <c r="B153" s="779"/>
      <c r="C153" s="937" t="s">
        <v>152</v>
      </c>
      <c r="D153" s="937" t="s">
        <v>152</v>
      </c>
      <c r="E153" s="938" t="s">
        <v>152</v>
      </c>
      <c r="F153" s="950"/>
    </row>
    <row r="154" spans="1:6">
      <c r="A154" s="1698" t="s">
        <v>601</v>
      </c>
      <c r="B154" s="1699"/>
      <c r="C154" s="1699"/>
      <c r="D154" s="1699"/>
      <c r="E154" s="1700"/>
      <c r="F154" s="957">
        <f>SUM(F122:F153)</f>
        <v>0</v>
      </c>
    </row>
    <row r="155" spans="1:6">
      <c r="A155" s="936" t="s">
        <v>152</v>
      </c>
      <c r="B155" s="941" t="s">
        <v>765</v>
      </c>
      <c r="C155" s="937" t="s">
        <v>152</v>
      </c>
      <c r="D155" s="937" t="s">
        <v>152</v>
      </c>
      <c r="E155" s="938" t="s">
        <v>152</v>
      </c>
      <c r="F155" s="937"/>
    </row>
    <row r="156" spans="1:6">
      <c r="A156" s="936" t="s">
        <v>152</v>
      </c>
      <c r="B156" s="961" t="s">
        <v>766</v>
      </c>
      <c r="C156" s="937" t="s">
        <v>152</v>
      </c>
      <c r="D156" s="937" t="s">
        <v>152</v>
      </c>
      <c r="E156" s="938" t="s">
        <v>152</v>
      </c>
      <c r="F156" s="937"/>
    </row>
    <row r="157" spans="1:6" ht="45">
      <c r="A157" s="967"/>
      <c r="B157" s="964" t="s">
        <v>767</v>
      </c>
      <c r="C157" s="968"/>
      <c r="D157" s="968"/>
      <c r="E157" s="969"/>
      <c r="F157" s="968"/>
    </row>
    <row r="158" spans="1:6" ht="30">
      <c r="A158" s="945" t="s">
        <v>768</v>
      </c>
      <c r="B158" s="942" t="s">
        <v>769</v>
      </c>
      <c r="C158" s="945" t="s">
        <v>607</v>
      </c>
      <c r="D158" s="945" t="s">
        <v>615</v>
      </c>
      <c r="E158" s="946"/>
      <c r="F158" s="947">
        <f>D158*E158</f>
        <v>0</v>
      </c>
    </row>
    <row r="159" spans="1:6">
      <c r="A159" s="945"/>
      <c r="B159" s="942"/>
      <c r="C159" s="935"/>
      <c r="D159" s="935"/>
      <c r="E159" s="938"/>
      <c r="F159" s="950"/>
    </row>
    <row r="160" spans="1:6">
      <c r="A160" s="937" t="s">
        <v>152</v>
      </c>
      <c r="B160" s="941" t="s">
        <v>770</v>
      </c>
      <c r="C160" s="937" t="s">
        <v>152</v>
      </c>
      <c r="D160" s="937" t="s">
        <v>152</v>
      </c>
      <c r="E160" s="938"/>
      <c r="F160" s="950"/>
    </row>
    <row r="161" spans="1:6" ht="60">
      <c r="A161" s="937" t="s">
        <v>152</v>
      </c>
      <c r="B161" s="949" t="s">
        <v>771</v>
      </c>
      <c r="C161" s="937" t="s">
        <v>152</v>
      </c>
      <c r="D161" s="937" t="s">
        <v>152</v>
      </c>
      <c r="E161" s="938"/>
      <c r="F161" s="950"/>
    </row>
    <row r="162" spans="1:6" ht="30">
      <c r="A162" s="945">
        <v>5.1100000000000003</v>
      </c>
      <c r="B162" s="942" t="s">
        <v>772</v>
      </c>
      <c r="C162" s="945" t="s">
        <v>607</v>
      </c>
      <c r="D162" s="945" t="s">
        <v>615</v>
      </c>
      <c r="E162" s="946"/>
      <c r="F162" s="947">
        <f>D162*E162</f>
        <v>0</v>
      </c>
    </row>
    <row r="163" spans="1:6">
      <c r="A163" s="936" t="s">
        <v>152</v>
      </c>
      <c r="B163" s="944" t="s">
        <v>773</v>
      </c>
      <c r="C163" s="937" t="s">
        <v>152</v>
      </c>
      <c r="D163" s="937" t="s">
        <v>152</v>
      </c>
      <c r="E163" s="938"/>
      <c r="F163" s="950"/>
    </row>
    <row r="164" spans="1:6">
      <c r="A164" s="936" t="s">
        <v>152</v>
      </c>
      <c r="B164" s="944" t="s">
        <v>774</v>
      </c>
      <c r="C164" s="937" t="s">
        <v>152</v>
      </c>
      <c r="D164" s="937" t="s">
        <v>152</v>
      </c>
      <c r="E164" s="938"/>
      <c r="F164" s="950"/>
    </row>
    <row r="165" spans="1:6">
      <c r="A165" s="936" t="s">
        <v>152</v>
      </c>
      <c r="B165" s="944" t="s">
        <v>775</v>
      </c>
      <c r="C165" s="937" t="s">
        <v>152</v>
      </c>
      <c r="D165" s="937" t="s">
        <v>152</v>
      </c>
      <c r="E165" s="938"/>
      <c r="F165" s="950"/>
    </row>
    <row r="166" spans="1:6" ht="135">
      <c r="A166" s="936" t="s">
        <v>152</v>
      </c>
      <c r="B166" s="949" t="s">
        <v>776</v>
      </c>
      <c r="C166" s="948" t="s">
        <v>152</v>
      </c>
      <c r="D166" s="948" t="s">
        <v>152</v>
      </c>
      <c r="E166" s="946"/>
      <c r="F166" s="947"/>
    </row>
    <row r="167" spans="1:6" ht="30">
      <c r="A167" s="945" t="s">
        <v>806</v>
      </c>
      <c r="B167" s="952" t="s">
        <v>777</v>
      </c>
      <c r="C167" s="945" t="s">
        <v>579</v>
      </c>
      <c r="D167" s="954">
        <v>5</v>
      </c>
      <c r="E167" s="965"/>
      <c r="F167" s="966">
        <f>D167*E167</f>
        <v>0</v>
      </c>
    </row>
    <row r="168" spans="1:6">
      <c r="A168" s="945"/>
      <c r="B168" s="952"/>
      <c r="C168" s="945"/>
      <c r="D168" s="954"/>
      <c r="E168" s="965"/>
      <c r="F168" s="966"/>
    </row>
    <row r="169" spans="1:6" ht="30">
      <c r="A169" s="945" t="s">
        <v>807</v>
      </c>
      <c r="B169" s="952" t="s">
        <v>808</v>
      </c>
      <c r="C169" s="945" t="s">
        <v>579</v>
      </c>
      <c r="D169" s="954">
        <v>1</v>
      </c>
      <c r="E169" s="965"/>
      <c r="F169" s="966">
        <f>D169*E169</f>
        <v>0</v>
      </c>
    </row>
    <row r="170" spans="1:6" ht="72">
      <c r="A170" s="967" t="s">
        <v>152</v>
      </c>
      <c r="B170" s="970" t="s">
        <v>778</v>
      </c>
      <c r="C170" s="968" t="s">
        <v>152</v>
      </c>
      <c r="D170" s="968" t="s">
        <v>152</v>
      </c>
      <c r="E170" s="938"/>
      <c r="F170" s="950"/>
    </row>
    <row r="171" spans="1:6">
      <c r="A171" s="945">
        <v>5.13</v>
      </c>
      <c r="B171" s="943" t="s">
        <v>779</v>
      </c>
      <c r="C171" s="935" t="s">
        <v>579</v>
      </c>
      <c r="D171" s="935">
        <v>1</v>
      </c>
      <c r="E171" s="938"/>
      <c r="F171" s="950">
        <f>D171*E171</f>
        <v>0</v>
      </c>
    </row>
    <row r="172" spans="1:6">
      <c r="A172" s="1698" t="s">
        <v>601</v>
      </c>
      <c r="B172" s="1699"/>
      <c r="C172" s="1699"/>
      <c r="D172" s="1699"/>
      <c r="E172" s="1700"/>
      <c r="F172" s="957">
        <f>SUM(F158:F171)</f>
        <v>0</v>
      </c>
    </row>
    <row r="173" spans="1:6">
      <c r="A173" s="936" t="s">
        <v>152</v>
      </c>
      <c r="B173" s="941" t="s">
        <v>780</v>
      </c>
      <c r="C173" s="937" t="s">
        <v>152</v>
      </c>
      <c r="D173" s="937" t="s">
        <v>152</v>
      </c>
      <c r="E173" s="938" t="s">
        <v>152</v>
      </c>
      <c r="F173" s="937" t="s">
        <v>152</v>
      </c>
    </row>
    <row r="174" spans="1:6" ht="43.5">
      <c r="A174" s="945">
        <v>5.14</v>
      </c>
      <c r="B174" s="942" t="s">
        <v>781</v>
      </c>
      <c r="C174" s="945" t="s">
        <v>579</v>
      </c>
      <c r="D174" s="945">
        <v>5</v>
      </c>
      <c r="E174" s="946"/>
      <c r="F174" s="947">
        <f>D174*E174</f>
        <v>0</v>
      </c>
    </row>
    <row r="175" spans="1:6">
      <c r="A175" s="936" t="s">
        <v>152</v>
      </c>
      <c r="B175" s="941" t="s">
        <v>782</v>
      </c>
      <c r="C175" s="948" t="s">
        <v>152</v>
      </c>
      <c r="D175" s="948" t="s">
        <v>152</v>
      </c>
      <c r="E175" s="946"/>
      <c r="F175" s="947"/>
    </row>
    <row r="176" spans="1:6" ht="72">
      <c r="A176" s="945">
        <v>5.15</v>
      </c>
      <c r="B176" s="952" t="s">
        <v>783</v>
      </c>
      <c r="C176" s="945" t="s">
        <v>607</v>
      </c>
      <c r="D176" s="945" t="s">
        <v>615</v>
      </c>
      <c r="E176" s="946"/>
      <c r="F176" s="947">
        <f>D176*E176</f>
        <v>0</v>
      </c>
    </row>
    <row r="177" spans="1:6">
      <c r="A177" s="937" t="s">
        <v>152</v>
      </c>
      <c r="B177" s="941" t="s">
        <v>784</v>
      </c>
      <c r="C177" s="948" t="s">
        <v>152</v>
      </c>
      <c r="D177" s="948" t="s">
        <v>152</v>
      </c>
      <c r="E177" s="946"/>
      <c r="F177" s="947"/>
    </row>
    <row r="178" spans="1:6" ht="29.25">
      <c r="A178" s="935">
        <v>5.16</v>
      </c>
      <c r="B178" s="942" t="s">
        <v>785</v>
      </c>
      <c r="C178" s="945" t="s">
        <v>786</v>
      </c>
      <c r="D178" s="945" t="s">
        <v>580</v>
      </c>
      <c r="E178" s="946"/>
      <c r="F178" s="947">
        <f t="shared" ref="F178:F183" si="0">D178*E178</f>
        <v>0</v>
      </c>
    </row>
    <row r="179" spans="1:6" ht="57.75">
      <c r="A179" s="945">
        <v>5.17</v>
      </c>
      <c r="B179" s="942" t="s">
        <v>787</v>
      </c>
      <c r="C179" s="945" t="s">
        <v>579</v>
      </c>
      <c r="D179" s="945" t="s">
        <v>710</v>
      </c>
      <c r="E179" s="946"/>
      <c r="F179" s="947">
        <f t="shared" si="0"/>
        <v>0</v>
      </c>
    </row>
    <row r="180" spans="1:6" ht="45">
      <c r="A180" s="945">
        <v>5.18</v>
      </c>
      <c r="B180" s="942" t="s">
        <v>809</v>
      </c>
      <c r="C180" s="945" t="s">
        <v>810</v>
      </c>
      <c r="D180" s="945" t="s">
        <v>811</v>
      </c>
      <c r="E180" s="946"/>
      <c r="F180" s="971">
        <f t="shared" si="0"/>
        <v>0</v>
      </c>
    </row>
    <row r="181" spans="1:6" ht="43.5">
      <c r="A181" s="945">
        <v>5.19</v>
      </c>
      <c r="B181" s="942" t="s">
        <v>819</v>
      </c>
      <c r="C181" s="972" t="s">
        <v>31</v>
      </c>
      <c r="D181" s="972">
        <v>1</v>
      </c>
      <c r="E181" s="946"/>
      <c r="F181" s="971">
        <f t="shared" si="0"/>
        <v>0</v>
      </c>
    </row>
    <row r="182" spans="1:6" ht="90">
      <c r="A182" s="955">
        <v>5.2</v>
      </c>
      <c r="B182" s="952" t="s">
        <v>813</v>
      </c>
      <c r="C182" s="945" t="s">
        <v>814</v>
      </c>
      <c r="D182" s="945" t="s">
        <v>815</v>
      </c>
      <c r="E182" s="959"/>
      <c r="F182" s="971">
        <f t="shared" si="0"/>
        <v>0</v>
      </c>
    </row>
    <row r="183" spans="1:6" ht="60">
      <c r="A183" s="955">
        <v>5.21</v>
      </c>
      <c r="B183" s="973" t="s">
        <v>332</v>
      </c>
      <c r="C183" s="974" t="s">
        <v>31</v>
      </c>
      <c r="D183" s="975">
        <v>4</v>
      </c>
      <c r="E183" s="976"/>
      <c r="F183" s="971">
        <f t="shared" si="0"/>
        <v>0</v>
      </c>
    </row>
    <row r="184" spans="1:6">
      <c r="A184" s="953" t="s">
        <v>152</v>
      </c>
      <c r="B184" s="956" t="s">
        <v>788</v>
      </c>
      <c r="C184" s="948" t="s">
        <v>152</v>
      </c>
      <c r="D184" s="948" t="s">
        <v>152</v>
      </c>
      <c r="E184" s="938"/>
      <c r="F184" s="950"/>
    </row>
    <row r="185" spans="1:6" ht="150">
      <c r="A185" s="945">
        <v>5.22</v>
      </c>
      <c r="B185" s="952" t="s">
        <v>816</v>
      </c>
      <c r="C185" s="948" t="s">
        <v>9</v>
      </c>
      <c r="D185" s="948">
        <v>1</v>
      </c>
      <c r="E185" s="946"/>
      <c r="F185" s="947"/>
    </row>
    <row r="186" spans="1:6" ht="51">
      <c r="A186" s="945">
        <v>5.23</v>
      </c>
      <c r="B186" s="883" t="s">
        <v>817</v>
      </c>
      <c r="C186" s="680" t="s">
        <v>9</v>
      </c>
      <c r="D186" s="824">
        <v>1</v>
      </c>
      <c r="E186" s="772"/>
      <c r="F186" s="947">
        <f>D186*E186</f>
        <v>0</v>
      </c>
    </row>
    <row r="187" spans="1:6" ht="63.75">
      <c r="A187" s="945">
        <v>5.24</v>
      </c>
      <c r="B187" s="322" t="s">
        <v>339</v>
      </c>
      <c r="C187" s="318" t="s">
        <v>9</v>
      </c>
      <c r="D187" s="824">
        <v>1</v>
      </c>
      <c r="E187" s="802"/>
      <c r="F187" s="947">
        <f>D187*E187</f>
        <v>0</v>
      </c>
    </row>
    <row r="188" spans="1:6">
      <c r="A188" s="1701" t="s">
        <v>601</v>
      </c>
      <c r="B188" s="1702"/>
      <c r="C188" s="1702"/>
      <c r="D188" s="1702"/>
      <c r="E188" s="1703"/>
      <c r="F188" s="951">
        <f>SUM(F174:F187)</f>
        <v>0</v>
      </c>
    </row>
    <row r="189" spans="1:6" ht="150">
      <c r="A189" s="945">
        <v>5.25</v>
      </c>
      <c r="B189" s="942" t="s">
        <v>789</v>
      </c>
      <c r="C189" s="977" t="s">
        <v>579</v>
      </c>
      <c r="D189" s="977" t="s">
        <v>570</v>
      </c>
      <c r="E189" s="969"/>
      <c r="F189" s="978">
        <f t="shared" ref="F189:F192" si="1">D189*E189</f>
        <v>0</v>
      </c>
    </row>
    <row r="190" spans="1:6" ht="60">
      <c r="A190" s="945">
        <v>5.26</v>
      </c>
      <c r="B190" s="970" t="s">
        <v>790</v>
      </c>
      <c r="C190" s="948" t="s">
        <v>31</v>
      </c>
      <c r="D190" s="948">
        <v>1</v>
      </c>
      <c r="E190" s="946"/>
      <c r="F190" s="947">
        <f t="shared" si="1"/>
        <v>0</v>
      </c>
    </row>
    <row r="191" spans="1:6" ht="60">
      <c r="A191" s="945">
        <v>5.27</v>
      </c>
      <c r="B191" s="952" t="s">
        <v>791</v>
      </c>
      <c r="C191" s="945" t="s">
        <v>669</v>
      </c>
      <c r="D191" s="945" t="s">
        <v>792</v>
      </c>
      <c r="E191" s="946"/>
      <c r="F191" s="947">
        <f t="shared" si="1"/>
        <v>0</v>
      </c>
    </row>
    <row r="192" spans="1:6" ht="45">
      <c r="A192" s="945">
        <v>5.28</v>
      </c>
      <c r="B192" s="952" t="s">
        <v>793</v>
      </c>
      <c r="C192" s="945" t="s">
        <v>579</v>
      </c>
      <c r="D192" s="945" t="s">
        <v>794</v>
      </c>
      <c r="E192" s="946"/>
      <c r="F192" s="947">
        <f t="shared" si="1"/>
        <v>0</v>
      </c>
    </row>
    <row r="193" spans="1:6">
      <c r="A193" s="955"/>
      <c r="B193" s="954"/>
      <c r="C193" s="945"/>
      <c r="D193" s="945"/>
      <c r="E193" s="946"/>
      <c r="F193" s="947"/>
    </row>
    <row r="194" spans="1:6">
      <c r="A194" s="1698" t="s">
        <v>601</v>
      </c>
      <c r="B194" s="1699"/>
      <c r="C194" s="1699"/>
      <c r="D194" s="1699"/>
      <c r="E194" s="1700"/>
      <c r="F194" s="957">
        <f>SUM(F189:F193)</f>
        <v>0</v>
      </c>
    </row>
    <row r="195" spans="1:6">
      <c r="A195" s="759"/>
      <c r="B195" s="760"/>
      <c r="C195" s="760"/>
      <c r="D195" s="760"/>
      <c r="E195" s="761"/>
      <c r="F195" s="957"/>
    </row>
    <row r="196" spans="1:6">
      <c r="A196" s="224"/>
      <c r="B196" s="258"/>
      <c r="C196" s="42"/>
      <c r="D196" s="979"/>
      <c r="E196" s="790"/>
      <c r="F196" s="44"/>
    </row>
    <row r="197" spans="1:6">
      <c r="A197" s="904"/>
      <c r="B197" s="41"/>
      <c r="C197" s="42"/>
      <c r="D197" s="43"/>
      <c r="E197" s="790"/>
      <c r="F197" s="44"/>
    </row>
    <row r="198" spans="1:6">
      <c r="A198" s="827"/>
      <c r="B198" s="363" t="s">
        <v>347</v>
      </c>
      <c r="C198" s="318"/>
      <c r="D198" s="886"/>
      <c r="E198" s="785"/>
      <c r="F198" s="773"/>
    </row>
    <row r="199" spans="1:6">
      <c r="A199" s="980"/>
      <c r="B199" s="981"/>
      <c r="C199" s="982"/>
      <c r="D199" s="983"/>
      <c r="E199" s="984"/>
      <c r="F199" s="985"/>
    </row>
    <row r="200" spans="1:6" ht="51">
      <c r="A200" s="986">
        <v>6.1</v>
      </c>
      <c r="B200" s="883" t="s">
        <v>1319</v>
      </c>
      <c r="C200" s="974" t="s">
        <v>9</v>
      </c>
      <c r="D200" s="987">
        <v>1</v>
      </c>
      <c r="E200" s="988"/>
      <c r="F200" s="947">
        <f t="shared" ref="F200" si="2">D200*E200</f>
        <v>0</v>
      </c>
    </row>
    <row r="201" spans="1:6">
      <c r="A201" s="989"/>
      <c r="B201" s="990"/>
      <c r="C201" s="974"/>
      <c r="D201" s="987"/>
      <c r="E201" s="988"/>
      <c r="F201" s="985"/>
    </row>
    <row r="202" spans="1:6" ht="90">
      <c r="A202" s="986">
        <v>6.2</v>
      </c>
      <c r="B202" s="991" t="s">
        <v>348</v>
      </c>
      <c r="C202" s="992" t="s">
        <v>9</v>
      </c>
      <c r="D202" s="993">
        <v>1</v>
      </c>
      <c r="E202" s="994"/>
      <c r="F202" s="947">
        <f t="shared" ref="F202" si="3">D202*E202</f>
        <v>0</v>
      </c>
    </row>
    <row r="203" spans="1:6">
      <c r="A203" s="680"/>
      <c r="B203" s="858"/>
      <c r="C203" s="680"/>
      <c r="D203" s="192"/>
      <c r="E203" s="909"/>
      <c r="F203" s="44"/>
    </row>
    <row r="204" spans="1:6">
      <c r="A204" s="796"/>
      <c r="B204" s="797"/>
      <c r="C204" s="798"/>
      <c r="D204" s="799"/>
      <c r="E204" s="910"/>
      <c r="F204" s="817">
        <f>SUM(F199:F202)</f>
        <v>0</v>
      </c>
    </row>
    <row r="205" spans="1:6">
      <c r="A205" s="796"/>
      <c r="B205" s="797"/>
      <c r="C205" s="798"/>
      <c r="D205" s="799"/>
      <c r="E205" s="1134"/>
      <c r="F205" s="1135"/>
    </row>
    <row r="206" spans="1:6">
      <c r="A206" s="1131" t="s">
        <v>152</v>
      </c>
      <c r="B206" s="1130" t="s">
        <v>978</v>
      </c>
      <c r="C206" s="1120" t="s">
        <v>152</v>
      </c>
      <c r="D206" s="1120" t="s">
        <v>152</v>
      </c>
      <c r="E206" s="1132"/>
      <c r="F206" s="1133">
        <f>F37</f>
        <v>0</v>
      </c>
    </row>
    <row r="207" spans="1:6">
      <c r="A207" s="1131" t="s">
        <v>152</v>
      </c>
      <c r="B207" s="1130" t="s">
        <v>986</v>
      </c>
      <c r="C207" s="1120" t="s">
        <v>152</v>
      </c>
      <c r="D207" s="1120" t="s">
        <v>152</v>
      </c>
      <c r="E207" s="1132"/>
      <c r="F207" s="1133">
        <f>F61</f>
        <v>0</v>
      </c>
    </row>
    <row r="208" spans="1:6">
      <c r="A208" s="1131" t="s">
        <v>152</v>
      </c>
      <c r="B208" s="1130" t="s">
        <v>980</v>
      </c>
      <c r="C208" s="1120" t="s">
        <v>152</v>
      </c>
      <c r="D208" s="1120" t="s">
        <v>152</v>
      </c>
      <c r="E208" s="1132"/>
      <c r="F208" s="1133">
        <f>F88</f>
        <v>0</v>
      </c>
    </row>
    <row r="209" spans="1:6">
      <c r="A209" s="1131" t="s">
        <v>152</v>
      </c>
      <c r="B209" s="1130" t="s">
        <v>981</v>
      </c>
      <c r="C209" s="1120" t="s">
        <v>152</v>
      </c>
      <c r="D209" s="1120" t="s">
        <v>152</v>
      </c>
      <c r="E209" s="1132"/>
      <c r="F209" s="1133">
        <f>F120</f>
        <v>0</v>
      </c>
    </row>
    <row r="210" spans="1:6">
      <c r="A210" s="1131" t="s">
        <v>152</v>
      </c>
      <c r="B210" s="1130" t="s">
        <v>982</v>
      </c>
      <c r="C210" s="1120" t="s">
        <v>152</v>
      </c>
      <c r="D210" s="1120" t="s">
        <v>152</v>
      </c>
      <c r="E210" s="1132"/>
      <c r="F210" s="1133">
        <f>F154</f>
        <v>0</v>
      </c>
    </row>
    <row r="211" spans="1:6">
      <c r="A211" s="1131" t="s">
        <v>152</v>
      </c>
      <c r="B211" s="1130" t="s">
        <v>983</v>
      </c>
      <c r="C211" s="1120" t="s">
        <v>152</v>
      </c>
      <c r="D211" s="1120" t="s">
        <v>152</v>
      </c>
      <c r="E211" s="1132"/>
      <c r="F211" s="1133">
        <f>F172</f>
        <v>0</v>
      </c>
    </row>
    <row r="212" spans="1:6">
      <c r="A212" s="1131" t="s">
        <v>152</v>
      </c>
      <c r="B212" s="1130" t="s">
        <v>984</v>
      </c>
      <c r="C212" s="1120" t="s">
        <v>152</v>
      </c>
      <c r="D212" s="1120" t="s">
        <v>152</v>
      </c>
      <c r="E212" s="1132"/>
      <c r="F212" s="1133">
        <f>F188</f>
        <v>0</v>
      </c>
    </row>
    <row r="213" spans="1:6">
      <c r="A213" s="1131"/>
      <c r="B213" s="1130" t="s">
        <v>985</v>
      </c>
      <c r="C213" s="1120" t="s">
        <v>152</v>
      </c>
      <c r="D213" s="1120" t="s">
        <v>152</v>
      </c>
      <c r="E213" s="1132"/>
      <c r="F213" s="1133">
        <f>F194</f>
        <v>0</v>
      </c>
    </row>
    <row r="214" spans="1:6">
      <c r="A214" s="1131"/>
      <c r="B214" s="1130" t="s">
        <v>818</v>
      </c>
      <c r="C214" s="1120"/>
      <c r="D214" s="1120"/>
      <c r="E214" s="1132"/>
      <c r="F214" s="1133">
        <f>F204</f>
        <v>0</v>
      </c>
    </row>
    <row r="215" spans="1:6">
      <c r="A215" s="1131"/>
      <c r="B215" s="1130"/>
      <c r="C215" s="1120"/>
      <c r="D215" s="1120"/>
      <c r="E215" s="1132"/>
      <c r="F215" s="1133"/>
    </row>
    <row r="216" spans="1:6">
      <c r="A216" s="1131" t="s">
        <v>152</v>
      </c>
      <c r="B216" s="1125" t="s">
        <v>795</v>
      </c>
      <c r="C216" s="1120" t="s">
        <v>152</v>
      </c>
      <c r="D216" s="1120" t="s">
        <v>152</v>
      </c>
      <c r="E216" s="1132"/>
      <c r="F216" s="1136">
        <f>SUM(F206:F215)</f>
        <v>0</v>
      </c>
    </row>
    <row r="217" spans="1:6">
      <c r="A217" s="1131" t="s">
        <v>152</v>
      </c>
      <c r="B217" s="1125" t="s">
        <v>796</v>
      </c>
      <c r="C217" s="1126" t="s">
        <v>579</v>
      </c>
      <c r="D217" s="1126">
        <v>4</v>
      </c>
      <c r="E217" s="1132"/>
      <c r="F217" s="1137">
        <f>F216*D217</f>
        <v>0</v>
      </c>
    </row>
  </sheetData>
  <mergeCells count="11">
    <mergeCell ref="A2:F2"/>
    <mergeCell ref="A4:B4"/>
    <mergeCell ref="A5:E5"/>
    <mergeCell ref="A37:E37"/>
    <mergeCell ref="A61:E61"/>
    <mergeCell ref="A194:E194"/>
    <mergeCell ref="A88:E88"/>
    <mergeCell ref="A120:E120"/>
    <mergeCell ref="A154:E154"/>
    <mergeCell ref="A172:E172"/>
    <mergeCell ref="A188:E188"/>
  </mergeCells>
  <pageMargins left="0.7" right="0.7" top="0.75" bottom="0.75" header="0.3" footer="0.3"/>
  <pageSetup scale="61" orientation="portrait" r:id="rId1"/>
  <rowBreaks count="2" manualBreakCount="2">
    <brk id="43" max="16383" man="1"/>
    <brk id="18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topLeftCell="B1" zoomScaleNormal="100" zoomScaleSheetLayoutView="100" workbookViewId="0">
      <selection activeCell="I29" sqref="I29"/>
    </sheetView>
  </sheetViews>
  <sheetFormatPr defaultColWidth="8.85546875" defaultRowHeight="12.75"/>
  <cols>
    <col min="1" max="1" width="8.85546875" style="140"/>
    <col min="2" max="2" width="12.7109375" style="148" customWidth="1"/>
    <col min="3" max="3" width="54.85546875" style="140" customWidth="1"/>
    <col min="4" max="4" width="2.5703125" style="140" customWidth="1"/>
    <col min="5" max="5" width="8.7109375" style="140" hidden="1" customWidth="1"/>
    <col min="6" max="6" width="14.42578125" style="173" customWidth="1"/>
    <col min="7" max="7" width="22.85546875" style="140" customWidth="1"/>
    <col min="8" max="8" width="8.85546875" style="140"/>
    <col min="9" max="9" width="26" style="140" customWidth="1"/>
    <col min="10" max="244" width="8.85546875" style="140"/>
    <col min="245" max="245" width="10.7109375" style="140" customWidth="1"/>
    <col min="246" max="246" width="40.28515625" style="140" customWidth="1"/>
    <col min="247" max="249" width="8.7109375" style="140" customWidth="1"/>
    <col min="250" max="250" width="7.28515625" style="140" customWidth="1"/>
    <col min="251" max="251" width="16.5703125" style="140" bestFit="1" customWidth="1"/>
    <col min="252" max="252" width="3.140625" style="140" customWidth="1"/>
    <col min="253" max="253" width="25.7109375" style="140" bestFit="1" customWidth="1"/>
    <col min="254" max="254" width="15.7109375" style="140" bestFit="1" customWidth="1"/>
    <col min="255" max="255" width="15.140625" style="140" bestFit="1" customWidth="1"/>
    <col min="256" max="256" width="8.85546875" style="140"/>
    <col min="257" max="257" width="14" style="140" bestFit="1" customWidth="1"/>
    <col min="258" max="258" width="8.85546875" style="140"/>
    <col min="259" max="259" width="15.7109375" style="140" bestFit="1" customWidth="1"/>
    <col min="260" max="260" width="8.85546875" style="140"/>
    <col min="261" max="261" width="9.28515625" style="140" bestFit="1" customWidth="1"/>
    <col min="262" max="500" width="8.85546875" style="140"/>
    <col min="501" max="501" width="10.7109375" style="140" customWidth="1"/>
    <col min="502" max="502" width="40.28515625" style="140" customWidth="1"/>
    <col min="503" max="505" width="8.7109375" style="140" customWidth="1"/>
    <col min="506" max="506" width="7.28515625" style="140" customWidth="1"/>
    <col min="507" max="507" width="16.5703125" style="140" bestFit="1" customWidth="1"/>
    <col min="508" max="508" width="3.140625" style="140" customWidth="1"/>
    <col min="509" max="509" width="25.7109375" style="140" bestFit="1" customWidth="1"/>
    <col min="510" max="510" width="15.7109375" style="140" bestFit="1" customWidth="1"/>
    <col min="511" max="511" width="15.140625" style="140" bestFit="1" customWidth="1"/>
    <col min="512" max="512" width="8.85546875" style="140"/>
    <col min="513" max="513" width="14" style="140" bestFit="1" customWidth="1"/>
    <col min="514" max="514" width="8.85546875" style="140"/>
    <col min="515" max="515" width="15.7109375" style="140" bestFit="1" customWidth="1"/>
    <col min="516" max="516" width="8.85546875" style="140"/>
    <col min="517" max="517" width="9.28515625" style="140" bestFit="1" customWidth="1"/>
    <col min="518" max="756" width="8.85546875" style="140"/>
    <col min="757" max="757" width="10.7109375" style="140" customWidth="1"/>
    <col min="758" max="758" width="40.28515625" style="140" customWidth="1"/>
    <col min="759" max="761" width="8.7109375" style="140" customWidth="1"/>
    <col min="762" max="762" width="7.28515625" style="140" customWidth="1"/>
    <col min="763" max="763" width="16.5703125" style="140" bestFit="1" customWidth="1"/>
    <col min="764" max="764" width="3.140625" style="140" customWidth="1"/>
    <col min="765" max="765" width="25.7109375" style="140" bestFit="1" customWidth="1"/>
    <col min="766" max="766" width="15.7109375" style="140" bestFit="1" customWidth="1"/>
    <col min="767" max="767" width="15.140625" style="140" bestFit="1" customWidth="1"/>
    <col min="768" max="768" width="8.85546875" style="140"/>
    <col min="769" max="769" width="14" style="140" bestFit="1" customWidth="1"/>
    <col min="770" max="770" width="8.85546875" style="140"/>
    <col min="771" max="771" width="15.7109375" style="140" bestFit="1" customWidth="1"/>
    <col min="772" max="772" width="8.85546875" style="140"/>
    <col min="773" max="773" width="9.28515625" style="140" bestFit="1" customWidth="1"/>
    <col min="774" max="1012" width="8.85546875" style="140"/>
    <col min="1013" max="1013" width="10.7109375" style="140" customWidth="1"/>
    <col min="1014" max="1014" width="40.28515625" style="140" customWidth="1"/>
    <col min="1015" max="1017" width="8.7109375" style="140" customWidth="1"/>
    <col min="1018" max="1018" width="7.28515625" style="140" customWidth="1"/>
    <col min="1019" max="1019" width="16.5703125" style="140" bestFit="1" customWidth="1"/>
    <col min="1020" max="1020" width="3.140625" style="140" customWidth="1"/>
    <col min="1021" max="1021" width="25.7109375" style="140" bestFit="1" customWidth="1"/>
    <col min="1022" max="1022" width="15.7109375" style="140" bestFit="1" customWidth="1"/>
    <col min="1023" max="1023" width="15.140625" style="140" bestFit="1" customWidth="1"/>
    <col min="1024" max="1024" width="8.85546875" style="140"/>
    <col min="1025" max="1025" width="14" style="140" bestFit="1" customWidth="1"/>
    <col min="1026" max="1026" width="8.85546875" style="140"/>
    <col min="1027" max="1027" width="15.7109375" style="140" bestFit="1" customWidth="1"/>
    <col min="1028" max="1028" width="8.85546875" style="140"/>
    <col min="1029" max="1029" width="9.28515625" style="140" bestFit="1" customWidth="1"/>
    <col min="1030" max="1268" width="8.85546875" style="140"/>
    <col min="1269" max="1269" width="10.7109375" style="140" customWidth="1"/>
    <col min="1270" max="1270" width="40.28515625" style="140" customWidth="1"/>
    <col min="1271" max="1273" width="8.7109375" style="140" customWidth="1"/>
    <col min="1274" max="1274" width="7.28515625" style="140" customWidth="1"/>
    <col min="1275" max="1275" width="16.5703125" style="140" bestFit="1" customWidth="1"/>
    <col min="1276" max="1276" width="3.140625" style="140" customWidth="1"/>
    <col min="1277" max="1277" width="25.7109375" style="140" bestFit="1" customWidth="1"/>
    <col min="1278" max="1278" width="15.7109375" style="140" bestFit="1" customWidth="1"/>
    <col min="1279" max="1279" width="15.140625" style="140" bestFit="1" customWidth="1"/>
    <col min="1280" max="1280" width="8.85546875" style="140"/>
    <col min="1281" max="1281" width="14" style="140" bestFit="1" customWidth="1"/>
    <col min="1282" max="1282" width="8.85546875" style="140"/>
    <col min="1283" max="1283" width="15.7109375" style="140" bestFit="1" customWidth="1"/>
    <col min="1284" max="1284" width="8.85546875" style="140"/>
    <col min="1285" max="1285" width="9.28515625" style="140" bestFit="1" customWidth="1"/>
    <col min="1286" max="1524" width="8.85546875" style="140"/>
    <col min="1525" max="1525" width="10.7109375" style="140" customWidth="1"/>
    <col min="1526" max="1526" width="40.28515625" style="140" customWidth="1"/>
    <col min="1527" max="1529" width="8.7109375" style="140" customWidth="1"/>
    <col min="1530" max="1530" width="7.28515625" style="140" customWidth="1"/>
    <col min="1531" max="1531" width="16.5703125" style="140" bestFit="1" customWidth="1"/>
    <col min="1532" max="1532" width="3.140625" style="140" customWidth="1"/>
    <col min="1533" max="1533" width="25.7109375" style="140" bestFit="1" customWidth="1"/>
    <col min="1534" max="1534" width="15.7109375" style="140" bestFit="1" customWidth="1"/>
    <col min="1535" max="1535" width="15.140625" style="140" bestFit="1" customWidth="1"/>
    <col min="1536" max="1536" width="8.85546875" style="140"/>
    <col min="1537" max="1537" width="14" style="140" bestFit="1" customWidth="1"/>
    <col min="1538" max="1538" width="8.85546875" style="140"/>
    <col min="1539" max="1539" width="15.7109375" style="140" bestFit="1" customWidth="1"/>
    <col min="1540" max="1540" width="8.85546875" style="140"/>
    <col min="1541" max="1541" width="9.28515625" style="140" bestFit="1" customWidth="1"/>
    <col min="1542" max="1780" width="8.85546875" style="140"/>
    <col min="1781" max="1781" width="10.7109375" style="140" customWidth="1"/>
    <col min="1782" max="1782" width="40.28515625" style="140" customWidth="1"/>
    <col min="1783" max="1785" width="8.7109375" style="140" customWidth="1"/>
    <col min="1786" max="1786" width="7.28515625" style="140" customWidth="1"/>
    <col min="1787" max="1787" width="16.5703125" style="140" bestFit="1" customWidth="1"/>
    <col min="1788" max="1788" width="3.140625" style="140" customWidth="1"/>
    <col min="1789" max="1789" width="25.7109375" style="140" bestFit="1" customWidth="1"/>
    <col min="1790" max="1790" width="15.7109375" style="140" bestFit="1" customWidth="1"/>
    <col min="1791" max="1791" width="15.140625" style="140" bestFit="1" customWidth="1"/>
    <col min="1792" max="1792" width="8.85546875" style="140"/>
    <col min="1793" max="1793" width="14" style="140" bestFit="1" customWidth="1"/>
    <col min="1794" max="1794" width="8.85546875" style="140"/>
    <col min="1795" max="1795" width="15.7109375" style="140" bestFit="1" customWidth="1"/>
    <col min="1796" max="1796" width="8.85546875" style="140"/>
    <col min="1797" max="1797" width="9.28515625" style="140" bestFit="1" customWidth="1"/>
    <col min="1798" max="2036" width="8.85546875" style="140"/>
    <col min="2037" max="2037" width="10.7109375" style="140" customWidth="1"/>
    <col min="2038" max="2038" width="40.28515625" style="140" customWidth="1"/>
    <col min="2039" max="2041" width="8.7109375" style="140" customWidth="1"/>
    <col min="2042" max="2042" width="7.28515625" style="140" customWidth="1"/>
    <col min="2043" max="2043" width="16.5703125" style="140" bestFit="1" customWidth="1"/>
    <col min="2044" max="2044" width="3.140625" style="140" customWidth="1"/>
    <col min="2045" max="2045" width="25.7109375" style="140" bestFit="1" customWidth="1"/>
    <col min="2046" max="2046" width="15.7109375" style="140" bestFit="1" customWidth="1"/>
    <col min="2047" max="2047" width="15.140625" style="140" bestFit="1" customWidth="1"/>
    <col min="2048" max="2048" width="8.85546875" style="140"/>
    <col min="2049" max="2049" width="14" style="140" bestFit="1" customWidth="1"/>
    <col min="2050" max="2050" width="8.85546875" style="140"/>
    <col min="2051" max="2051" width="15.7109375" style="140" bestFit="1" customWidth="1"/>
    <col min="2052" max="2052" width="8.85546875" style="140"/>
    <col min="2053" max="2053" width="9.28515625" style="140" bestFit="1" customWidth="1"/>
    <col min="2054" max="2292" width="8.85546875" style="140"/>
    <col min="2293" max="2293" width="10.7109375" style="140" customWidth="1"/>
    <col min="2294" max="2294" width="40.28515625" style="140" customWidth="1"/>
    <col min="2295" max="2297" width="8.7109375" style="140" customWidth="1"/>
    <col min="2298" max="2298" width="7.28515625" style="140" customWidth="1"/>
    <col min="2299" max="2299" width="16.5703125" style="140" bestFit="1" customWidth="1"/>
    <col min="2300" max="2300" width="3.140625" style="140" customWidth="1"/>
    <col min="2301" max="2301" width="25.7109375" style="140" bestFit="1" customWidth="1"/>
    <col min="2302" max="2302" width="15.7109375" style="140" bestFit="1" customWidth="1"/>
    <col min="2303" max="2303" width="15.140625" style="140" bestFit="1" customWidth="1"/>
    <col min="2304" max="2304" width="8.85546875" style="140"/>
    <col min="2305" max="2305" width="14" style="140" bestFit="1" customWidth="1"/>
    <col min="2306" max="2306" width="8.85546875" style="140"/>
    <col min="2307" max="2307" width="15.7109375" style="140" bestFit="1" customWidth="1"/>
    <col min="2308" max="2308" width="8.85546875" style="140"/>
    <col min="2309" max="2309" width="9.28515625" style="140" bestFit="1" customWidth="1"/>
    <col min="2310" max="2548" width="8.85546875" style="140"/>
    <col min="2549" max="2549" width="10.7109375" style="140" customWidth="1"/>
    <col min="2550" max="2550" width="40.28515625" style="140" customWidth="1"/>
    <col min="2551" max="2553" width="8.7109375" style="140" customWidth="1"/>
    <col min="2554" max="2554" width="7.28515625" style="140" customWidth="1"/>
    <col min="2555" max="2555" width="16.5703125" style="140" bestFit="1" customWidth="1"/>
    <col min="2556" max="2556" width="3.140625" style="140" customWidth="1"/>
    <col min="2557" max="2557" width="25.7109375" style="140" bestFit="1" customWidth="1"/>
    <col min="2558" max="2558" width="15.7109375" style="140" bestFit="1" customWidth="1"/>
    <col min="2559" max="2559" width="15.140625" style="140" bestFit="1" customWidth="1"/>
    <col min="2560" max="2560" width="8.85546875" style="140"/>
    <col min="2561" max="2561" width="14" style="140" bestFit="1" customWidth="1"/>
    <col min="2562" max="2562" width="8.85546875" style="140"/>
    <col min="2563" max="2563" width="15.7109375" style="140" bestFit="1" customWidth="1"/>
    <col min="2564" max="2564" width="8.85546875" style="140"/>
    <col min="2565" max="2565" width="9.28515625" style="140" bestFit="1" customWidth="1"/>
    <col min="2566" max="2804" width="8.85546875" style="140"/>
    <col min="2805" max="2805" width="10.7109375" style="140" customWidth="1"/>
    <col min="2806" max="2806" width="40.28515625" style="140" customWidth="1"/>
    <col min="2807" max="2809" width="8.7109375" style="140" customWidth="1"/>
    <col min="2810" max="2810" width="7.28515625" style="140" customWidth="1"/>
    <col min="2811" max="2811" width="16.5703125" style="140" bestFit="1" customWidth="1"/>
    <col min="2812" max="2812" width="3.140625" style="140" customWidth="1"/>
    <col min="2813" max="2813" width="25.7109375" style="140" bestFit="1" customWidth="1"/>
    <col min="2814" max="2814" width="15.7109375" style="140" bestFit="1" customWidth="1"/>
    <col min="2815" max="2815" width="15.140625" style="140" bestFit="1" customWidth="1"/>
    <col min="2816" max="2816" width="8.85546875" style="140"/>
    <col min="2817" max="2817" width="14" style="140" bestFit="1" customWidth="1"/>
    <col min="2818" max="2818" width="8.85546875" style="140"/>
    <col min="2819" max="2819" width="15.7109375" style="140" bestFit="1" customWidth="1"/>
    <col min="2820" max="2820" width="8.85546875" style="140"/>
    <col min="2821" max="2821" width="9.28515625" style="140" bestFit="1" customWidth="1"/>
    <col min="2822" max="3060" width="8.85546875" style="140"/>
    <col min="3061" max="3061" width="10.7109375" style="140" customWidth="1"/>
    <col min="3062" max="3062" width="40.28515625" style="140" customWidth="1"/>
    <col min="3063" max="3065" width="8.7109375" style="140" customWidth="1"/>
    <col min="3066" max="3066" width="7.28515625" style="140" customWidth="1"/>
    <col min="3067" max="3067" width="16.5703125" style="140" bestFit="1" customWidth="1"/>
    <col min="3068" max="3068" width="3.140625" style="140" customWidth="1"/>
    <col min="3069" max="3069" width="25.7109375" style="140" bestFit="1" customWidth="1"/>
    <col min="3070" max="3070" width="15.7109375" style="140" bestFit="1" customWidth="1"/>
    <col min="3071" max="3071" width="15.140625" style="140" bestFit="1" customWidth="1"/>
    <col min="3072" max="3072" width="8.85546875" style="140"/>
    <col min="3073" max="3073" width="14" style="140" bestFit="1" customWidth="1"/>
    <col min="3074" max="3074" width="8.85546875" style="140"/>
    <col min="3075" max="3075" width="15.7109375" style="140" bestFit="1" customWidth="1"/>
    <col min="3076" max="3076" width="8.85546875" style="140"/>
    <col min="3077" max="3077" width="9.28515625" style="140" bestFit="1" customWidth="1"/>
    <col min="3078" max="3316" width="8.85546875" style="140"/>
    <col min="3317" max="3317" width="10.7109375" style="140" customWidth="1"/>
    <col min="3318" max="3318" width="40.28515625" style="140" customWidth="1"/>
    <col min="3319" max="3321" width="8.7109375" style="140" customWidth="1"/>
    <col min="3322" max="3322" width="7.28515625" style="140" customWidth="1"/>
    <col min="3323" max="3323" width="16.5703125" style="140" bestFit="1" customWidth="1"/>
    <col min="3324" max="3324" width="3.140625" style="140" customWidth="1"/>
    <col min="3325" max="3325" width="25.7109375" style="140" bestFit="1" customWidth="1"/>
    <col min="3326" max="3326" width="15.7109375" style="140" bestFit="1" customWidth="1"/>
    <col min="3327" max="3327" width="15.140625" style="140" bestFit="1" customWidth="1"/>
    <col min="3328" max="3328" width="8.85546875" style="140"/>
    <col min="3329" max="3329" width="14" style="140" bestFit="1" customWidth="1"/>
    <col min="3330" max="3330" width="8.85546875" style="140"/>
    <col min="3331" max="3331" width="15.7109375" style="140" bestFit="1" customWidth="1"/>
    <col min="3332" max="3332" width="8.85546875" style="140"/>
    <col min="3333" max="3333" width="9.28515625" style="140" bestFit="1" customWidth="1"/>
    <col min="3334" max="3572" width="8.85546875" style="140"/>
    <col min="3573" max="3573" width="10.7109375" style="140" customWidth="1"/>
    <col min="3574" max="3574" width="40.28515625" style="140" customWidth="1"/>
    <col min="3575" max="3577" width="8.7109375" style="140" customWidth="1"/>
    <col min="3578" max="3578" width="7.28515625" style="140" customWidth="1"/>
    <col min="3579" max="3579" width="16.5703125" style="140" bestFit="1" customWidth="1"/>
    <col min="3580" max="3580" width="3.140625" style="140" customWidth="1"/>
    <col min="3581" max="3581" width="25.7109375" style="140" bestFit="1" customWidth="1"/>
    <col min="3582" max="3582" width="15.7109375" style="140" bestFit="1" customWidth="1"/>
    <col min="3583" max="3583" width="15.140625" style="140" bestFit="1" customWidth="1"/>
    <col min="3584" max="3584" width="8.85546875" style="140"/>
    <col min="3585" max="3585" width="14" style="140" bestFit="1" customWidth="1"/>
    <col min="3586" max="3586" width="8.85546875" style="140"/>
    <col min="3587" max="3587" width="15.7109375" style="140" bestFit="1" customWidth="1"/>
    <col min="3588" max="3588" width="8.85546875" style="140"/>
    <col min="3589" max="3589" width="9.28515625" style="140" bestFit="1" customWidth="1"/>
    <col min="3590" max="3828" width="8.85546875" style="140"/>
    <col min="3829" max="3829" width="10.7109375" style="140" customWidth="1"/>
    <col min="3830" max="3830" width="40.28515625" style="140" customWidth="1"/>
    <col min="3831" max="3833" width="8.7109375" style="140" customWidth="1"/>
    <col min="3834" max="3834" width="7.28515625" style="140" customWidth="1"/>
    <col min="3835" max="3835" width="16.5703125" style="140" bestFit="1" customWidth="1"/>
    <col min="3836" max="3836" width="3.140625" style="140" customWidth="1"/>
    <col min="3837" max="3837" width="25.7109375" style="140" bestFit="1" customWidth="1"/>
    <col min="3838" max="3838" width="15.7109375" style="140" bestFit="1" customWidth="1"/>
    <col min="3839" max="3839" width="15.140625" style="140" bestFit="1" customWidth="1"/>
    <col min="3840" max="3840" width="8.85546875" style="140"/>
    <col min="3841" max="3841" width="14" style="140" bestFit="1" customWidth="1"/>
    <col min="3842" max="3842" width="8.85546875" style="140"/>
    <col min="3843" max="3843" width="15.7109375" style="140" bestFit="1" customWidth="1"/>
    <col min="3844" max="3844" width="8.85546875" style="140"/>
    <col min="3845" max="3845" width="9.28515625" style="140" bestFit="1" customWidth="1"/>
    <col min="3846" max="4084" width="8.85546875" style="140"/>
    <col min="4085" max="4085" width="10.7109375" style="140" customWidth="1"/>
    <col min="4086" max="4086" width="40.28515625" style="140" customWidth="1"/>
    <col min="4087" max="4089" width="8.7109375" style="140" customWidth="1"/>
    <col min="4090" max="4090" width="7.28515625" style="140" customWidth="1"/>
    <col min="4091" max="4091" width="16.5703125" style="140" bestFit="1" customWidth="1"/>
    <col min="4092" max="4092" width="3.140625" style="140" customWidth="1"/>
    <col min="4093" max="4093" width="25.7109375" style="140" bestFit="1" customWidth="1"/>
    <col min="4094" max="4094" width="15.7109375" style="140" bestFit="1" customWidth="1"/>
    <col min="4095" max="4095" width="15.140625" style="140" bestFit="1" customWidth="1"/>
    <col min="4096" max="4096" width="8.85546875" style="140"/>
    <col min="4097" max="4097" width="14" style="140" bestFit="1" customWidth="1"/>
    <col min="4098" max="4098" width="8.85546875" style="140"/>
    <col min="4099" max="4099" width="15.7109375" style="140" bestFit="1" customWidth="1"/>
    <col min="4100" max="4100" width="8.85546875" style="140"/>
    <col min="4101" max="4101" width="9.28515625" style="140" bestFit="1" customWidth="1"/>
    <col min="4102" max="4340" width="8.85546875" style="140"/>
    <col min="4341" max="4341" width="10.7109375" style="140" customWidth="1"/>
    <col min="4342" max="4342" width="40.28515625" style="140" customWidth="1"/>
    <col min="4343" max="4345" width="8.7109375" style="140" customWidth="1"/>
    <col min="4346" max="4346" width="7.28515625" style="140" customWidth="1"/>
    <col min="4347" max="4347" width="16.5703125" style="140" bestFit="1" customWidth="1"/>
    <col min="4348" max="4348" width="3.140625" style="140" customWidth="1"/>
    <col min="4349" max="4349" width="25.7109375" style="140" bestFit="1" customWidth="1"/>
    <col min="4350" max="4350" width="15.7109375" style="140" bestFit="1" customWidth="1"/>
    <col min="4351" max="4351" width="15.140625" style="140" bestFit="1" customWidth="1"/>
    <col min="4352" max="4352" width="8.85546875" style="140"/>
    <col min="4353" max="4353" width="14" style="140" bestFit="1" customWidth="1"/>
    <col min="4354" max="4354" width="8.85546875" style="140"/>
    <col min="4355" max="4355" width="15.7109375" style="140" bestFit="1" customWidth="1"/>
    <col min="4356" max="4356" width="8.85546875" style="140"/>
    <col min="4357" max="4357" width="9.28515625" style="140" bestFit="1" customWidth="1"/>
    <col min="4358" max="4596" width="8.85546875" style="140"/>
    <col min="4597" max="4597" width="10.7109375" style="140" customWidth="1"/>
    <col min="4598" max="4598" width="40.28515625" style="140" customWidth="1"/>
    <col min="4599" max="4601" width="8.7109375" style="140" customWidth="1"/>
    <col min="4602" max="4602" width="7.28515625" style="140" customWidth="1"/>
    <col min="4603" max="4603" width="16.5703125" style="140" bestFit="1" customWidth="1"/>
    <col min="4604" max="4604" width="3.140625" style="140" customWidth="1"/>
    <col min="4605" max="4605" width="25.7109375" style="140" bestFit="1" customWidth="1"/>
    <col min="4606" max="4606" width="15.7109375" style="140" bestFit="1" customWidth="1"/>
    <col min="4607" max="4607" width="15.140625" style="140" bestFit="1" customWidth="1"/>
    <col min="4608" max="4608" width="8.85546875" style="140"/>
    <col min="4609" max="4609" width="14" style="140" bestFit="1" customWidth="1"/>
    <col min="4610" max="4610" width="8.85546875" style="140"/>
    <col min="4611" max="4611" width="15.7109375" style="140" bestFit="1" customWidth="1"/>
    <col min="4612" max="4612" width="8.85546875" style="140"/>
    <col min="4613" max="4613" width="9.28515625" style="140" bestFit="1" customWidth="1"/>
    <col min="4614" max="4852" width="8.85546875" style="140"/>
    <col min="4853" max="4853" width="10.7109375" style="140" customWidth="1"/>
    <col min="4854" max="4854" width="40.28515625" style="140" customWidth="1"/>
    <col min="4855" max="4857" width="8.7109375" style="140" customWidth="1"/>
    <col min="4858" max="4858" width="7.28515625" style="140" customWidth="1"/>
    <col min="4859" max="4859" width="16.5703125" style="140" bestFit="1" customWidth="1"/>
    <col min="4860" max="4860" width="3.140625" style="140" customWidth="1"/>
    <col min="4861" max="4861" width="25.7109375" style="140" bestFit="1" customWidth="1"/>
    <col min="4862" max="4862" width="15.7109375" style="140" bestFit="1" customWidth="1"/>
    <col min="4863" max="4863" width="15.140625" style="140" bestFit="1" customWidth="1"/>
    <col min="4864" max="4864" width="8.85546875" style="140"/>
    <col min="4865" max="4865" width="14" style="140" bestFit="1" customWidth="1"/>
    <col min="4866" max="4866" width="8.85546875" style="140"/>
    <col min="4867" max="4867" width="15.7109375" style="140" bestFit="1" customWidth="1"/>
    <col min="4868" max="4868" width="8.85546875" style="140"/>
    <col min="4869" max="4869" width="9.28515625" style="140" bestFit="1" customWidth="1"/>
    <col min="4870" max="5108" width="8.85546875" style="140"/>
    <col min="5109" max="5109" width="10.7109375" style="140" customWidth="1"/>
    <col min="5110" max="5110" width="40.28515625" style="140" customWidth="1"/>
    <col min="5111" max="5113" width="8.7109375" style="140" customWidth="1"/>
    <col min="5114" max="5114" width="7.28515625" style="140" customWidth="1"/>
    <col min="5115" max="5115" width="16.5703125" style="140" bestFit="1" customWidth="1"/>
    <col min="5116" max="5116" width="3.140625" style="140" customWidth="1"/>
    <col min="5117" max="5117" width="25.7109375" style="140" bestFit="1" customWidth="1"/>
    <col min="5118" max="5118" width="15.7109375" style="140" bestFit="1" customWidth="1"/>
    <col min="5119" max="5119" width="15.140625" style="140" bestFit="1" customWidth="1"/>
    <col min="5120" max="5120" width="8.85546875" style="140"/>
    <col min="5121" max="5121" width="14" style="140" bestFit="1" customWidth="1"/>
    <col min="5122" max="5122" width="8.85546875" style="140"/>
    <col min="5123" max="5123" width="15.7109375" style="140" bestFit="1" customWidth="1"/>
    <col min="5124" max="5124" width="8.85546875" style="140"/>
    <col min="5125" max="5125" width="9.28515625" style="140" bestFit="1" customWidth="1"/>
    <col min="5126" max="5364" width="8.85546875" style="140"/>
    <col min="5365" max="5365" width="10.7109375" style="140" customWidth="1"/>
    <col min="5366" max="5366" width="40.28515625" style="140" customWidth="1"/>
    <col min="5367" max="5369" width="8.7109375" style="140" customWidth="1"/>
    <col min="5370" max="5370" width="7.28515625" style="140" customWidth="1"/>
    <col min="5371" max="5371" width="16.5703125" style="140" bestFit="1" customWidth="1"/>
    <col min="5372" max="5372" width="3.140625" style="140" customWidth="1"/>
    <col min="5373" max="5373" width="25.7109375" style="140" bestFit="1" customWidth="1"/>
    <col min="5374" max="5374" width="15.7109375" style="140" bestFit="1" customWidth="1"/>
    <col min="5375" max="5375" width="15.140625" style="140" bestFit="1" customWidth="1"/>
    <col min="5376" max="5376" width="8.85546875" style="140"/>
    <col min="5377" max="5377" width="14" style="140" bestFit="1" customWidth="1"/>
    <col min="5378" max="5378" width="8.85546875" style="140"/>
    <col min="5379" max="5379" width="15.7109375" style="140" bestFit="1" customWidth="1"/>
    <col min="5380" max="5380" width="8.85546875" style="140"/>
    <col min="5381" max="5381" width="9.28515625" style="140" bestFit="1" customWidth="1"/>
    <col min="5382" max="5620" width="8.85546875" style="140"/>
    <col min="5621" max="5621" width="10.7109375" style="140" customWidth="1"/>
    <col min="5622" max="5622" width="40.28515625" style="140" customWidth="1"/>
    <col min="5623" max="5625" width="8.7109375" style="140" customWidth="1"/>
    <col min="5626" max="5626" width="7.28515625" style="140" customWidth="1"/>
    <col min="5627" max="5627" width="16.5703125" style="140" bestFit="1" customWidth="1"/>
    <col min="5628" max="5628" width="3.140625" style="140" customWidth="1"/>
    <col min="5629" max="5629" width="25.7109375" style="140" bestFit="1" customWidth="1"/>
    <col min="5630" max="5630" width="15.7109375" style="140" bestFit="1" customWidth="1"/>
    <col min="5631" max="5631" width="15.140625" style="140" bestFit="1" customWidth="1"/>
    <col min="5632" max="5632" width="8.85546875" style="140"/>
    <col min="5633" max="5633" width="14" style="140" bestFit="1" customWidth="1"/>
    <col min="5634" max="5634" width="8.85546875" style="140"/>
    <col min="5635" max="5635" width="15.7109375" style="140" bestFit="1" customWidth="1"/>
    <col min="5636" max="5636" width="8.85546875" style="140"/>
    <col min="5637" max="5637" width="9.28515625" style="140" bestFit="1" customWidth="1"/>
    <col min="5638" max="5876" width="8.85546875" style="140"/>
    <col min="5877" max="5877" width="10.7109375" style="140" customWidth="1"/>
    <col min="5878" max="5878" width="40.28515625" style="140" customWidth="1"/>
    <col min="5879" max="5881" width="8.7109375" style="140" customWidth="1"/>
    <col min="5882" max="5882" width="7.28515625" style="140" customWidth="1"/>
    <col min="5883" max="5883" width="16.5703125" style="140" bestFit="1" customWidth="1"/>
    <col min="5884" max="5884" width="3.140625" style="140" customWidth="1"/>
    <col min="5885" max="5885" width="25.7109375" style="140" bestFit="1" customWidth="1"/>
    <col min="5886" max="5886" width="15.7109375" style="140" bestFit="1" customWidth="1"/>
    <col min="5887" max="5887" width="15.140625" style="140" bestFit="1" customWidth="1"/>
    <col min="5888" max="5888" width="8.85546875" style="140"/>
    <col min="5889" max="5889" width="14" style="140" bestFit="1" customWidth="1"/>
    <col min="5890" max="5890" width="8.85546875" style="140"/>
    <col min="5891" max="5891" width="15.7109375" style="140" bestFit="1" customWidth="1"/>
    <col min="5892" max="5892" width="8.85546875" style="140"/>
    <col min="5893" max="5893" width="9.28515625" style="140" bestFit="1" customWidth="1"/>
    <col min="5894" max="6132" width="8.85546875" style="140"/>
    <col min="6133" max="6133" width="10.7109375" style="140" customWidth="1"/>
    <col min="6134" max="6134" width="40.28515625" style="140" customWidth="1"/>
    <col min="6135" max="6137" width="8.7109375" style="140" customWidth="1"/>
    <col min="6138" max="6138" width="7.28515625" style="140" customWidth="1"/>
    <col min="6139" max="6139" width="16.5703125" style="140" bestFit="1" customWidth="1"/>
    <col min="6140" max="6140" width="3.140625" style="140" customWidth="1"/>
    <col min="6141" max="6141" width="25.7109375" style="140" bestFit="1" customWidth="1"/>
    <col min="6142" max="6142" width="15.7109375" style="140" bestFit="1" customWidth="1"/>
    <col min="6143" max="6143" width="15.140625" style="140" bestFit="1" customWidth="1"/>
    <col min="6144" max="6144" width="8.85546875" style="140"/>
    <col min="6145" max="6145" width="14" style="140" bestFit="1" customWidth="1"/>
    <col min="6146" max="6146" width="8.85546875" style="140"/>
    <col min="6147" max="6147" width="15.7109375" style="140" bestFit="1" customWidth="1"/>
    <col min="6148" max="6148" width="8.85546875" style="140"/>
    <col min="6149" max="6149" width="9.28515625" style="140" bestFit="1" customWidth="1"/>
    <col min="6150" max="6388" width="8.85546875" style="140"/>
    <col min="6389" max="6389" width="10.7109375" style="140" customWidth="1"/>
    <col min="6390" max="6390" width="40.28515625" style="140" customWidth="1"/>
    <col min="6391" max="6393" width="8.7109375" style="140" customWidth="1"/>
    <col min="6394" max="6394" width="7.28515625" style="140" customWidth="1"/>
    <col min="6395" max="6395" width="16.5703125" style="140" bestFit="1" customWidth="1"/>
    <col min="6396" max="6396" width="3.140625" style="140" customWidth="1"/>
    <col min="6397" max="6397" width="25.7109375" style="140" bestFit="1" customWidth="1"/>
    <col min="6398" max="6398" width="15.7109375" style="140" bestFit="1" customWidth="1"/>
    <col min="6399" max="6399" width="15.140625" style="140" bestFit="1" customWidth="1"/>
    <col min="6400" max="6400" width="8.85546875" style="140"/>
    <col min="6401" max="6401" width="14" style="140" bestFit="1" customWidth="1"/>
    <col min="6402" max="6402" width="8.85546875" style="140"/>
    <col min="6403" max="6403" width="15.7109375" style="140" bestFit="1" customWidth="1"/>
    <col min="6404" max="6404" width="8.85546875" style="140"/>
    <col min="6405" max="6405" width="9.28515625" style="140" bestFit="1" customWidth="1"/>
    <col min="6406" max="6644" width="8.85546875" style="140"/>
    <col min="6645" max="6645" width="10.7109375" style="140" customWidth="1"/>
    <col min="6646" max="6646" width="40.28515625" style="140" customWidth="1"/>
    <col min="6647" max="6649" width="8.7109375" style="140" customWidth="1"/>
    <col min="6650" max="6650" width="7.28515625" style="140" customWidth="1"/>
    <col min="6651" max="6651" width="16.5703125" style="140" bestFit="1" customWidth="1"/>
    <col min="6652" max="6652" width="3.140625" style="140" customWidth="1"/>
    <col min="6653" max="6653" width="25.7109375" style="140" bestFit="1" customWidth="1"/>
    <col min="6654" max="6654" width="15.7109375" style="140" bestFit="1" customWidth="1"/>
    <col min="6655" max="6655" width="15.140625" style="140" bestFit="1" customWidth="1"/>
    <col min="6656" max="6656" width="8.85546875" style="140"/>
    <col min="6657" max="6657" width="14" style="140" bestFit="1" customWidth="1"/>
    <col min="6658" max="6658" width="8.85546875" style="140"/>
    <col min="6659" max="6659" width="15.7109375" style="140" bestFit="1" customWidth="1"/>
    <col min="6660" max="6660" width="8.85546875" style="140"/>
    <col min="6661" max="6661" width="9.28515625" style="140" bestFit="1" customWidth="1"/>
    <col min="6662" max="6900" width="8.85546875" style="140"/>
    <col min="6901" max="6901" width="10.7109375" style="140" customWidth="1"/>
    <col min="6902" max="6902" width="40.28515625" style="140" customWidth="1"/>
    <col min="6903" max="6905" width="8.7109375" style="140" customWidth="1"/>
    <col min="6906" max="6906" width="7.28515625" style="140" customWidth="1"/>
    <col min="6907" max="6907" width="16.5703125" style="140" bestFit="1" customWidth="1"/>
    <col min="6908" max="6908" width="3.140625" style="140" customWidth="1"/>
    <col min="6909" max="6909" width="25.7109375" style="140" bestFit="1" customWidth="1"/>
    <col min="6910" max="6910" width="15.7109375" style="140" bestFit="1" customWidth="1"/>
    <col min="6911" max="6911" width="15.140625" style="140" bestFit="1" customWidth="1"/>
    <col min="6912" max="6912" width="8.85546875" style="140"/>
    <col min="6913" max="6913" width="14" style="140" bestFit="1" customWidth="1"/>
    <col min="6914" max="6914" width="8.85546875" style="140"/>
    <col min="6915" max="6915" width="15.7109375" style="140" bestFit="1" customWidth="1"/>
    <col min="6916" max="6916" width="8.85546875" style="140"/>
    <col min="6917" max="6917" width="9.28515625" style="140" bestFit="1" customWidth="1"/>
    <col min="6918" max="7156" width="8.85546875" style="140"/>
    <col min="7157" max="7157" width="10.7109375" style="140" customWidth="1"/>
    <col min="7158" max="7158" width="40.28515625" style="140" customWidth="1"/>
    <col min="7159" max="7161" width="8.7109375" style="140" customWidth="1"/>
    <col min="7162" max="7162" width="7.28515625" style="140" customWidth="1"/>
    <col min="7163" max="7163" width="16.5703125" style="140" bestFit="1" customWidth="1"/>
    <col min="7164" max="7164" width="3.140625" style="140" customWidth="1"/>
    <col min="7165" max="7165" width="25.7109375" style="140" bestFit="1" customWidth="1"/>
    <col min="7166" max="7166" width="15.7109375" style="140" bestFit="1" customWidth="1"/>
    <col min="7167" max="7167" width="15.140625" style="140" bestFit="1" customWidth="1"/>
    <col min="7168" max="7168" width="8.85546875" style="140"/>
    <col min="7169" max="7169" width="14" style="140" bestFit="1" customWidth="1"/>
    <col min="7170" max="7170" width="8.85546875" style="140"/>
    <col min="7171" max="7171" width="15.7109375" style="140" bestFit="1" customWidth="1"/>
    <col min="7172" max="7172" width="8.85546875" style="140"/>
    <col min="7173" max="7173" width="9.28515625" style="140" bestFit="1" customWidth="1"/>
    <col min="7174" max="7412" width="8.85546875" style="140"/>
    <col min="7413" max="7413" width="10.7109375" style="140" customWidth="1"/>
    <col min="7414" max="7414" width="40.28515625" style="140" customWidth="1"/>
    <col min="7415" max="7417" width="8.7109375" style="140" customWidth="1"/>
    <col min="7418" max="7418" width="7.28515625" style="140" customWidth="1"/>
    <col min="7419" max="7419" width="16.5703125" style="140" bestFit="1" customWidth="1"/>
    <col min="7420" max="7420" width="3.140625" style="140" customWidth="1"/>
    <col min="7421" max="7421" width="25.7109375" style="140" bestFit="1" customWidth="1"/>
    <col min="7422" max="7422" width="15.7109375" style="140" bestFit="1" customWidth="1"/>
    <col min="7423" max="7423" width="15.140625" style="140" bestFit="1" customWidth="1"/>
    <col min="7424" max="7424" width="8.85546875" style="140"/>
    <col min="7425" max="7425" width="14" style="140" bestFit="1" customWidth="1"/>
    <col min="7426" max="7426" width="8.85546875" style="140"/>
    <col min="7427" max="7427" width="15.7109375" style="140" bestFit="1" customWidth="1"/>
    <col min="7428" max="7428" width="8.85546875" style="140"/>
    <col min="7429" max="7429" width="9.28515625" style="140" bestFit="1" customWidth="1"/>
    <col min="7430" max="7668" width="8.85546875" style="140"/>
    <col min="7669" max="7669" width="10.7109375" style="140" customWidth="1"/>
    <col min="7670" max="7670" width="40.28515625" style="140" customWidth="1"/>
    <col min="7671" max="7673" width="8.7109375" style="140" customWidth="1"/>
    <col min="7674" max="7674" width="7.28515625" style="140" customWidth="1"/>
    <col min="7675" max="7675" width="16.5703125" style="140" bestFit="1" customWidth="1"/>
    <col min="7676" max="7676" width="3.140625" style="140" customWidth="1"/>
    <col min="7677" max="7677" width="25.7109375" style="140" bestFit="1" customWidth="1"/>
    <col min="7678" max="7678" width="15.7109375" style="140" bestFit="1" customWidth="1"/>
    <col min="7679" max="7679" width="15.140625" style="140" bestFit="1" customWidth="1"/>
    <col min="7680" max="7680" width="8.85546875" style="140"/>
    <col min="7681" max="7681" width="14" style="140" bestFit="1" customWidth="1"/>
    <col min="7682" max="7682" width="8.85546875" style="140"/>
    <col min="7683" max="7683" width="15.7109375" style="140" bestFit="1" customWidth="1"/>
    <col min="7684" max="7684" width="8.85546875" style="140"/>
    <col min="7685" max="7685" width="9.28515625" style="140" bestFit="1" customWidth="1"/>
    <col min="7686" max="7924" width="8.85546875" style="140"/>
    <col min="7925" max="7925" width="10.7109375" style="140" customWidth="1"/>
    <col min="7926" max="7926" width="40.28515625" style="140" customWidth="1"/>
    <col min="7927" max="7929" width="8.7109375" style="140" customWidth="1"/>
    <col min="7930" max="7930" width="7.28515625" style="140" customWidth="1"/>
    <col min="7931" max="7931" width="16.5703125" style="140" bestFit="1" customWidth="1"/>
    <col min="7932" max="7932" width="3.140625" style="140" customWidth="1"/>
    <col min="7933" max="7933" width="25.7109375" style="140" bestFit="1" customWidth="1"/>
    <col min="7934" max="7934" width="15.7109375" style="140" bestFit="1" customWidth="1"/>
    <col min="7935" max="7935" width="15.140625" style="140" bestFit="1" customWidth="1"/>
    <col min="7936" max="7936" width="8.85546875" style="140"/>
    <col min="7937" max="7937" width="14" style="140" bestFit="1" customWidth="1"/>
    <col min="7938" max="7938" width="8.85546875" style="140"/>
    <col min="7939" max="7939" width="15.7109375" style="140" bestFit="1" customWidth="1"/>
    <col min="7940" max="7940" width="8.85546875" style="140"/>
    <col min="7941" max="7941" width="9.28515625" style="140" bestFit="1" customWidth="1"/>
    <col min="7942" max="8180" width="8.85546875" style="140"/>
    <col min="8181" max="8181" width="10.7109375" style="140" customWidth="1"/>
    <col min="8182" max="8182" width="40.28515625" style="140" customWidth="1"/>
    <col min="8183" max="8185" width="8.7109375" style="140" customWidth="1"/>
    <col min="8186" max="8186" width="7.28515625" style="140" customWidth="1"/>
    <col min="8187" max="8187" width="16.5703125" style="140" bestFit="1" customWidth="1"/>
    <col min="8188" max="8188" width="3.140625" style="140" customWidth="1"/>
    <col min="8189" max="8189" width="25.7109375" style="140" bestFit="1" customWidth="1"/>
    <col min="8190" max="8190" width="15.7109375" style="140" bestFit="1" customWidth="1"/>
    <col min="8191" max="8191" width="15.140625" style="140" bestFit="1" customWidth="1"/>
    <col min="8192" max="8192" width="8.85546875" style="140"/>
    <col min="8193" max="8193" width="14" style="140" bestFit="1" customWidth="1"/>
    <col min="8194" max="8194" width="8.85546875" style="140"/>
    <col min="8195" max="8195" width="15.7109375" style="140" bestFit="1" customWidth="1"/>
    <col min="8196" max="8196" width="8.85546875" style="140"/>
    <col min="8197" max="8197" width="9.28515625" style="140" bestFit="1" customWidth="1"/>
    <col min="8198" max="8436" width="8.85546875" style="140"/>
    <col min="8437" max="8437" width="10.7109375" style="140" customWidth="1"/>
    <col min="8438" max="8438" width="40.28515625" style="140" customWidth="1"/>
    <col min="8439" max="8441" width="8.7109375" style="140" customWidth="1"/>
    <col min="8442" max="8442" width="7.28515625" style="140" customWidth="1"/>
    <col min="8443" max="8443" width="16.5703125" style="140" bestFit="1" customWidth="1"/>
    <col min="8444" max="8444" width="3.140625" style="140" customWidth="1"/>
    <col min="8445" max="8445" width="25.7109375" style="140" bestFit="1" customWidth="1"/>
    <col min="8446" max="8446" width="15.7109375" style="140" bestFit="1" customWidth="1"/>
    <col min="8447" max="8447" width="15.140625" style="140" bestFit="1" customWidth="1"/>
    <col min="8448" max="8448" width="8.85546875" style="140"/>
    <col min="8449" max="8449" width="14" style="140" bestFit="1" customWidth="1"/>
    <col min="8450" max="8450" width="8.85546875" style="140"/>
    <col min="8451" max="8451" width="15.7109375" style="140" bestFit="1" customWidth="1"/>
    <col min="8452" max="8452" width="8.85546875" style="140"/>
    <col min="8453" max="8453" width="9.28515625" style="140" bestFit="1" customWidth="1"/>
    <col min="8454" max="8692" width="8.85546875" style="140"/>
    <col min="8693" max="8693" width="10.7109375" style="140" customWidth="1"/>
    <col min="8694" max="8694" width="40.28515625" style="140" customWidth="1"/>
    <col min="8695" max="8697" width="8.7109375" style="140" customWidth="1"/>
    <col min="8698" max="8698" width="7.28515625" style="140" customWidth="1"/>
    <col min="8699" max="8699" width="16.5703125" style="140" bestFit="1" customWidth="1"/>
    <col min="8700" max="8700" width="3.140625" style="140" customWidth="1"/>
    <col min="8701" max="8701" width="25.7109375" style="140" bestFit="1" customWidth="1"/>
    <col min="8702" max="8702" width="15.7109375" style="140" bestFit="1" customWidth="1"/>
    <col min="8703" max="8703" width="15.140625" style="140" bestFit="1" customWidth="1"/>
    <col min="8704" max="8704" width="8.85546875" style="140"/>
    <col min="8705" max="8705" width="14" style="140" bestFit="1" customWidth="1"/>
    <col min="8706" max="8706" width="8.85546875" style="140"/>
    <col min="8707" max="8707" width="15.7109375" style="140" bestFit="1" customWidth="1"/>
    <col min="8708" max="8708" width="8.85546875" style="140"/>
    <col min="8709" max="8709" width="9.28515625" style="140" bestFit="1" customWidth="1"/>
    <col min="8710" max="8948" width="8.85546875" style="140"/>
    <col min="8949" max="8949" width="10.7109375" style="140" customWidth="1"/>
    <col min="8950" max="8950" width="40.28515625" style="140" customWidth="1"/>
    <col min="8951" max="8953" width="8.7109375" style="140" customWidth="1"/>
    <col min="8954" max="8954" width="7.28515625" style="140" customWidth="1"/>
    <col min="8955" max="8955" width="16.5703125" style="140" bestFit="1" customWidth="1"/>
    <col min="8956" max="8956" width="3.140625" style="140" customWidth="1"/>
    <col min="8957" max="8957" width="25.7109375" style="140" bestFit="1" customWidth="1"/>
    <col min="8958" max="8958" width="15.7109375" style="140" bestFit="1" customWidth="1"/>
    <col min="8959" max="8959" width="15.140625" style="140" bestFit="1" customWidth="1"/>
    <col min="8960" max="8960" width="8.85546875" style="140"/>
    <col min="8961" max="8961" width="14" style="140" bestFit="1" customWidth="1"/>
    <col min="8962" max="8962" width="8.85546875" style="140"/>
    <col min="8963" max="8963" width="15.7109375" style="140" bestFit="1" customWidth="1"/>
    <col min="8964" max="8964" width="8.85546875" style="140"/>
    <col min="8965" max="8965" width="9.28515625" style="140" bestFit="1" customWidth="1"/>
    <col min="8966" max="9204" width="8.85546875" style="140"/>
    <col min="9205" max="9205" width="10.7109375" style="140" customWidth="1"/>
    <col min="9206" max="9206" width="40.28515625" style="140" customWidth="1"/>
    <col min="9207" max="9209" width="8.7109375" style="140" customWidth="1"/>
    <col min="9210" max="9210" width="7.28515625" style="140" customWidth="1"/>
    <col min="9211" max="9211" width="16.5703125" style="140" bestFit="1" customWidth="1"/>
    <col min="9212" max="9212" width="3.140625" style="140" customWidth="1"/>
    <col min="9213" max="9213" width="25.7109375" style="140" bestFit="1" customWidth="1"/>
    <col min="9214" max="9214" width="15.7109375" style="140" bestFit="1" customWidth="1"/>
    <col min="9215" max="9215" width="15.140625" style="140" bestFit="1" customWidth="1"/>
    <col min="9216" max="9216" width="8.85546875" style="140"/>
    <col min="9217" max="9217" width="14" style="140" bestFit="1" customWidth="1"/>
    <col min="9218" max="9218" width="8.85546875" style="140"/>
    <col min="9219" max="9219" width="15.7109375" style="140" bestFit="1" customWidth="1"/>
    <col min="9220" max="9220" width="8.85546875" style="140"/>
    <col min="9221" max="9221" width="9.28515625" style="140" bestFit="1" customWidth="1"/>
    <col min="9222" max="9460" width="8.85546875" style="140"/>
    <col min="9461" max="9461" width="10.7109375" style="140" customWidth="1"/>
    <col min="9462" max="9462" width="40.28515625" style="140" customWidth="1"/>
    <col min="9463" max="9465" width="8.7109375" style="140" customWidth="1"/>
    <col min="9466" max="9466" width="7.28515625" style="140" customWidth="1"/>
    <col min="9467" max="9467" width="16.5703125" style="140" bestFit="1" customWidth="1"/>
    <col min="9468" max="9468" width="3.140625" style="140" customWidth="1"/>
    <col min="9469" max="9469" width="25.7109375" style="140" bestFit="1" customWidth="1"/>
    <col min="9470" max="9470" width="15.7109375" style="140" bestFit="1" customWidth="1"/>
    <col min="9471" max="9471" width="15.140625" style="140" bestFit="1" customWidth="1"/>
    <col min="9472" max="9472" width="8.85546875" style="140"/>
    <col min="9473" max="9473" width="14" style="140" bestFit="1" customWidth="1"/>
    <col min="9474" max="9474" width="8.85546875" style="140"/>
    <col min="9475" max="9475" width="15.7109375" style="140" bestFit="1" customWidth="1"/>
    <col min="9476" max="9476" width="8.85546875" style="140"/>
    <col min="9477" max="9477" width="9.28515625" style="140" bestFit="1" customWidth="1"/>
    <col min="9478" max="9716" width="8.85546875" style="140"/>
    <col min="9717" max="9717" width="10.7109375" style="140" customWidth="1"/>
    <col min="9718" max="9718" width="40.28515625" style="140" customWidth="1"/>
    <col min="9719" max="9721" width="8.7109375" style="140" customWidth="1"/>
    <col min="9722" max="9722" width="7.28515625" style="140" customWidth="1"/>
    <col min="9723" max="9723" width="16.5703125" style="140" bestFit="1" customWidth="1"/>
    <col min="9724" max="9724" width="3.140625" style="140" customWidth="1"/>
    <col min="9725" max="9725" width="25.7109375" style="140" bestFit="1" customWidth="1"/>
    <col min="9726" max="9726" width="15.7109375" style="140" bestFit="1" customWidth="1"/>
    <col min="9727" max="9727" width="15.140625" style="140" bestFit="1" customWidth="1"/>
    <col min="9728" max="9728" width="8.85546875" style="140"/>
    <col min="9729" max="9729" width="14" style="140" bestFit="1" customWidth="1"/>
    <col min="9730" max="9730" width="8.85546875" style="140"/>
    <col min="9731" max="9731" width="15.7109375" style="140" bestFit="1" customWidth="1"/>
    <col min="9732" max="9732" width="8.85546875" style="140"/>
    <col min="9733" max="9733" width="9.28515625" style="140" bestFit="1" customWidth="1"/>
    <col min="9734" max="9972" width="8.85546875" style="140"/>
    <col min="9973" max="9973" width="10.7109375" style="140" customWidth="1"/>
    <col min="9974" max="9974" width="40.28515625" style="140" customWidth="1"/>
    <col min="9975" max="9977" width="8.7109375" style="140" customWidth="1"/>
    <col min="9978" max="9978" width="7.28515625" style="140" customWidth="1"/>
    <col min="9979" max="9979" width="16.5703125" style="140" bestFit="1" customWidth="1"/>
    <col min="9980" max="9980" width="3.140625" style="140" customWidth="1"/>
    <col min="9981" max="9981" width="25.7109375" style="140" bestFit="1" customWidth="1"/>
    <col min="9982" max="9982" width="15.7109375" style="140" bestFit="1" customWidth="1"/>
    <col min="9983" max="9983" width="15.140625" style="140" bestFit="1" customWidth="1"/>
    <col min="9984" max="9984" width="8.85546875" style="140"/>
    <col min="9985" max="9985" width="14" style="140" bestFit="1" customWidth="1"/>
    <col min="9986" max="9986" width="8.85546875" style="140"/>
    <col min="9987" max="9987" width="15.7109375" style="140" bestFit="1" customWidth="1"/>
    <col min="9988" max="9988" width="8.85546875" style="140"/>
    <col min="9989" max="9989" width="9.28515625" style="140" bestFit="1" customWidth="1"/>
    <col min="9990" max="10228" width="8.85546875" style="140"/>
    <col min="10229" max="10229" width="10.7109375" style="140" customWidth="1"/>
    <col min="10230" max="10230" width="40.28515625" style="140" customWidth="1"/>
    <col min="10231" max="10233" width="8.7109375" style="140" customWidth="1"/>
    <col min="10234" max="10234" width="7.28515625" style="140" customWidth="1"/>
    <col min="10235" max="10235" width="16.5703125" style="140" bestFit="1" customWidth="1"/>
    <col min="10236" max="10236" width="3.140625" style="140" customWidth="1"/>
    <col min="10237" max="10237" width="25.7109375" style="140" bestFit="1" customWidth="1"/>
    <col min="10238" max="10238" width="15.7109375" style="140" bestFit="1" customWidth="1"/>
    <col min="10239" max="10239" width="15.140625" style="140" bestFit="1" customWidth="1"/>
    <col min="10240" max="10240" width="8.85546875" style="140"/>
    <col min="10241" max="10241" width="14" style="140" bestFit="1" customWidth="1"/>
    <col min="10242" max="10242" width="8.85546875" style="140"/>
    <col min="10243" max="10243" width="15.7109375" style="140" bestFit="1" customWidth="1"/>
    <col min="10244" max="10244" width="8.85546875" style="140"/>
    <col min="10245" max="10245" width="9.28515625" style="140" bestFit="1" customWidth="1"/>
    <col min="10246" max="10484" width="8.85546875" style="140"/>
    <col min="10485" max="10485" width="10.7109375" style="140" customWidth="1"/>
    <col min="10486" max="10486" width="40.28515625" style="140" customWidth="1"/>
    <col min="10487" max="10489" width="8.7109375" style="140" customWidth="1"/>
    <col min="10490" max="10490" width="7.28515625" style="140" customWidth="1"/>
    <col min="10491" max="10491" width="16.5703125" style="140" bestFit="1" customWidth="1"/>
    <col min="10492" max="10492" width="3.140625" style="140" customWidth="1"/>
    <col min="10493" max="10493" width="25.7109375" style="140" bestFit="1" customWidth="1"/>
    <col min="10494" max="10494" width="15.7109375" style="140" bestFit="1" customWidth="1"/>
    <col min="10495" max="10495" width="15.140625" style="140" bestFit="1" customWidth="1"/>
    <col min="10496" max="10496" width="8.85546875" style="140"/>
    <col min="10497" max="10497" width="14" style="140" bestFit="1" customWidth="1"/>
    <col min="10498" max="10498" width="8.85546875" style="140"/>
    <col min="10499" max="10499" width="15.7109375" style="140" bestFit="1" customWidth="1"/>
    <col min="10500" max="10500" width="8.85546875" style="140"/>
    <col min="10501" max="10501" width="9.28515625" style="140" bestFit="1" customWidth="1"/>
    <col min="10502" max="10740" width="8.85546875" style="140"/>
    <col min="10741" max="10741" width="10.7109375" style="140" customWidth="1"/>
    <col min="10742" max="10742" width="40.28515625" style="140" customWidth="1"/>
    <col min="10743" max="10745" width="8.7109375" style="140" customWidth="1"/>
    <col min="10746" max="10746" width="7.28515625" style="140" customWidth="1"/>
    <col min="10747" max="10747" width="16.5703125" style="140" bestFit="1" customWidth="1"/>
    <col min="10748" max="10748" width="3.140625" style="140" customWidth="1"/>
    <col min="10749" max="10749" width="25.7109375" style="140" bestFit="1" customWidth="1"/>
    <col min="10750" max="10750" width="15.7109375" style="140" bestFit="1" customWidth="1"/>
    <col min="10751" max="10751" width="15.140625" style="140" bestFit="1" customWidth="1"/>
    <col min="10752" max="10752" width="8.85546875" style="140"/>
    <col min="10753" max="10753" width="14" style="140" bestFit="1" customWidth="1"/>
    <col min="10754" max="10754" width="8.85546875" style="140"/>
    <col min="10755" max="10755" width="15.7109375" style="140" bestFit="1" customWidth="1"/>
    <col min="10756" max="10756" width="8.85546875" style="140"/>
    <col min="10757" max="10757" width="9.28515625" style="140" bestFit="1" customWidth="1"/>
    <col min="10758" max="10996" width="8.85546875" style="140"/>
    <col min="10997" max="10997" width="10.7109375" style="140" customWidth="1"/>
    <col min="10998" max="10998" width="40.28515625" style="140" customWidth="1"/>
    <col min="10999" max="11001" width="8.7109375" style="140" customWidth="1"/>
    <col min="11002" max="11002" width="7.28515625" style="140" customWidth="1"/>
    <col min="11003" max="11003" width="16.5703125" style="140" bestFit="1" customWidth="1"/>
    <col min="11004" max="11004" width="3.140625" style="140" customWidth="1"/>
    <col min="11005" max="11005" width="25.7109375" style="140" bestFit="1" customWidth="1"/>
    <col min="11006" max="11006" width="15.7109375" style="140" bestFit="1" customWidth="1"/>
    <col min="11007" max="11007" width="15.140625" style="140" bestFit="1" customWidth="1"/>
    <col min="11008" max="11008" width="8.85546875" style="140"/>
    <col min="11009" max="11009" width="14" style="140" bestFit="1" customWidth="1"/>
    <col min="11010" max="11010" width="8.85546875" style="140"/>
    <col min="11011" max="11011" width="15.7109375" style="140" bestFit="1" customWidth="1"/>
    <col min="11012" max="11012" width="8.85546875" style="140"/>
    <col min="11013" max="11013" width="9.28515625" style="140" bestFit="1" customWidth="1"/>
    <col min="11014" max="11252" width="8.85546875" style="140"/>
    <col min="11253" max="11253" width="10.7109375" style="140" customWidth="1"/>
    <col min="11254" max="11254" width="40.28515625" style="140" customWidth="1"/>
    <col min="11255" max="11257" width="8.7109375" style="140" customWidth="1"/>
    <col min="11258" max="11258" width="7.28515625" style="140" customWidth="1"/>
    <col min="11259" max="11259" width="16.5703125" style="140" bestFit="1" customWidth="1"/>
    <col min="11260" max="11260" width="3.140625" style="140" customWidth="1"/>
    <col min="11261" max="11261" width="25.7109375" style="140" bestFit="1" customWidth="1"/>
    <col min="11262" max="11262" width="15.7109375" style="140" bestFit="1" customWidth="1"/>
    <col min="11263" max="11263" width="15.140625" style="140" bestFit="1" customWidth="1"/>
    <col min="11264" max="11264" width="8.85546875" style="140"/>
    <col min="11265" max="11265" width="14" style="140" bestFit="1" customWidth="1"/>
    <col min="11266" max="11266" width="8.85546875" style="140"/>
    <col min="11267" max="11267" width="15.7109375" style="140" bestFit="1" customWidth="1"/>
    <col min="11268" max="11268" width="8.85546875" style="140"/>
    <col min="11269" max="11269" width="9.28515625" style="140" bestFit="1" customWidth="1"/>
    <col min="11270" max="11508" width="8.85546875" style="140"/>
    <col min="11509" max="11509" width="10.7109375" style="140" customWidth="1"/>
    <col min="11510" max="11510" width="40.28515625" style="140" customWidth="1"/>
    <col min="11511" max="11513" width="8.7109375" style="140" customWidth="1"/>
    <col min="11514" max="11514" width="7.28515625" style="140" customWidth="1"/>
    <col min="11515" max="11515" width="16.5703125" style="140" bestFit="1" customWidth="1"/>
    <col min="11516" max="11516" width="3.140625" style="140" customWidth="1"/>
    <col min="11517" max="11517" width="25.7109375" style="140" bestFit="1" customWidth="1"/>
    <col min="11518" max="11518" width="15.7109375" style="140" bestFit="1" customWidth="1"/>
    <col min="11519" max="11519" width="15.140625" style="140" bestFit="1" customWidth="1"/>
    <col min="11520" max="11520" width="8.85546875" style="140"/>
    <col min="11521" max="11521" width="14" style="140" bestFit="1" customWidth="1"/>
    <col min="11522" max="11522" width="8.85546875" style="140"/>
    <col min="11523" max="11523" width="15.7109375" style="140" bestFit="1" customWidth="1"/>
    <col min="11524" max="11524" width="8.85546875" style="140"/>
    <col min="11525" max="11525" width="9.28515625" style="140" bestFit="1" customWidth="1"/>
    <col min="11526" max="11764" width="8.85546875" style="140"/>
    <col min="11765" max="11765" width="10.7109375" style="140" customWidth="1"/>
    <col min="11766" max="11766" width="40.28515625" style="140" customWidth="1"/>
    <col min="11767" max="11769" width="8.7109375" style="140" customWidth="1"/>
    <col min="11770" max="11770" width="7.28515625" style="140" customWidth="1"/>
    <col min="11771" max="11771" width="16.5703125" style="140" bestFit="1" customWidth="1"/>
    <col min="11772" max="11772" width="3.140625" style="140" customWidth="1"/>
    <col min="11773" max="11773" width="25.7109375" style="140" bestFit="1" customWidth="1"/>
    <col min="11774" max="11774" width="15.7109375" style="140" bestFit="1" customWidth="1"/>
    <col min="11775" max="11775" width="15.140625" style="140" bestFit="1" customWidth="1"/>
    <col min="11776" max="11776" width="8.85546875" style="140"/>
    <col min="11777" max="11777" width="14" style="140" bestFit="1" customWidth="1"/>
    <col min="11778" max="11778" width="8.85546875" style="140"/>
    <col min="11779" max="11779" width="15.7109375" style="140" bestFit="1" customWidth="1"/>
    <col min="11780" max="11780" width="8.85546875" style="140"/>
    <col min="11781" max="11781" width="9.28515625" style="140" bestFit="1" customWidth="1"/>
    <col min="11782" max="12020" width="8.85546875" style="140"/>
    <col min="12021" max="12021" width="10.7109375" style="140" customWidth="1"/>
    <col min="12022" max="12022" width="40.28515625" style="140" customWidth="1"/>
    <col min="12023" max="12025" width="8.7109375" style="140" customWidth="1"/>
    <col min="12026" max="12026" width="7.28515625" style="140" customWidth="1"/>
    <col min="12027" max="12027" width="16.5703125" style="140" bestFit="1" customWidth="1"/>
    <col min="12028" max="12028" width="3.140625" style="140" customWidth="1"/>
    <col min="12029" max="12029" width="25.7109375" style="140" bestFit="1" customWidth="1"/>
    <col min="12030" max="12030" width="15.7109375" style="140" bestFit="1" customWidth="1"/>
    <col min="12031" max="12031" width="15.140625" style="140" bestFit="1" customWidth="1"/>
    <col min="12032" max="12032" width="8.85546875" style="140"/>
    <col min="12033" max="12033" width="14" style="140" bestFit="1" customWidth="1"/>
    <col min="12034" max="12034" width="8.85546875" style="140"/>
    <col min="12035" max="12035" width="15.7109375" style="140" bestFit="1" customWidth="1"/>
    <col min="12036" max="12036" width="8.85546875" style="140"/>
    <col min="12037" max="12037" width="9.28515625" style="140" bestFit="1" customWidth="1"/>
    <col min="12038" max="12276" width="8.85546875" style="140"/>
    <col min="12277" max="12277" width="10.7109375" style="140" customWidth="1"/>
    <col min="12278" max="12278" width="40.28515625" style="140" customWidth="1"/>
    <col min="12279" max="12281" width="8.7109375" style="140" customWidth="1"/>
    <col min="12282" max="12282" width="7.28515625" style="140" customWidth="1"/>
    <col min="12283" max="12283" width="16.5703125" style="140" bestFit="1" customWidth="1"/>
    <col min="12284" max="12284" width="3.140625" style="140" customWidth="1"/>
    <col min="12285" max="12285" width="25.7109375" style="140" bestFit="1" customWidth="1"/>
    <col min="12286" max="12286" width="15.7109375" style="140" bestFit="1" customWidth="1"/>
    <col min="12287" max="12287" width="15.140625" style="140" bestFit="1" customWidth="1"/>
    <col min="12288" max="12288" width="8.85546875" style="140"/>
    <col min="12289" max="12289" width="14" style="140" bestFit="1" customWidth="1"/>
    <col min="12290" max="12290" width="8.85546875" style="140"/>
    <col min="12291" max="12291" width="15.7109375" style="140" bestFit="1" customWidth="1"/>
    <col min="12292" max="12292" width="8.85546875" style="140"/>
    <col min="12293" max="12293" width="9.28515625" style="140" bestFit="1" customWidth="1"/>
    <col min="12294" max="12532" width="8.85546875" style="140"/>
    <col min="12533" max="12533" width="10.7109375" style="140" customWidth="1"/>
    <col min="12534" max="12534" width="40.28515625" style="140" customWidth="1"/>
    <col min="12535" max="12537" width="8.7109375" style="140" customWidth="1"/>
    <col min="12538" max="12538" width="7.28515625" style="140" customWidth="1"/>
    <col min="12539" max="12539" width="16.5703125" style="140" bestFit="1" customWidth="1"/>
    <col min="12540" max="12540" width="3.140625" style="140" customWidth="1"/>
    <col min="12541" max="12541" width="25.7109375" style="140" bestFit="1" customWidth="1"/>
    <col min="12542" max="12542" width="15.7109375" style="140" bestFit="1" customWidth="1"/>
    <col min="12543" max="12543" width="15.140625" style="140" bestFit="1" customWidth="1"/>
    <col min="12544" max="12544" width="8.85546875" style="140"/>
    <col min="12545" max="12545" width="14" style="140" bestFit="1" customWidth="1"/>
    <col min="12546" max="12546" width="8.85546875" style="140"/>
    <col min="12547" max="12547" width="15.7109375" style="140" bestFit="1" customWidth="1"/>
    <col min="12548" max="12548" width="8.85546875" style="140"/>
    <col min="12549" max="12549" width="9.28515625" style="140" bestFit="1" customWidth="1"/>
    <col min="12550" max="12788" width="8.85546875" style="140"/>
    <col min="12789" max="12789" width="10.7109375" style="140" customWidth="1"/>
    <col min="12790" max="12790" width="40.28515625" style="140" customWidth="1"/>
    <col min="12791" max="12793" width="8.7109375" style="140" customWidth="1"/>
    <col min="12794" max="12794" width="7.28515625" style="140" customWidth="1"/>
    <col min="12795" max="12795" width="16.5703125" style="140" bestFit="1" customWidth="1"/>
    <col min="12796" max="12796" width="3.140625" style="140" customWidth="1"/>
    <col min="12797" max="12797" width="25.7109375" style="140" bestFit="1" customWidth="1"/>
    <col min="12798" max="12798" width="15.7109375" style="140" bestFit="1" customWidth="1"/>
    <col min="12799" max="12799" width="15.140625" style="140" bestFit="1" customWidth="1"/>
    <col min="12800" max="12800" width="8.85546875" style="140"/>
    <col min="12801" max="12801" width="14" style="140" bestFit="1" customWidth="1"/>
    <col min="12802" max="12802" width="8.85546875" style="140"/>
    <col min="12803" max="12803" width="15.7109375" style="140" bestFit="1" customWidth="1"/>
    <col min="12804" max="12804" width="8.85546875" style="140"/>
    <col min="12805" max="12805" width="9.28515625" style="140" bestFit="1" customWidth="1"/>
    <col min="12806" max="13044" width="8.85546875" style="140"/>
    <col min="13045" max="13045" width="10.7109375" style="140" customWidth="1"/>
    <col min="13046" max="13046" width="40.28515625" style="140" customWidth="1"/>
    <col min="13047" max="13049" width="8.7109375" style="140" customWidth="1"/>
    <col min="13050" max="13050" width="7.28515625" style="140" customWidth="1"/>
    <col min="13051" max="13051" width="16.5703125" style="140" bestFit="1" customWidth="1"/>
    <col min="13052" max="13052" width="3.140625" style="140" customWidth="1"/>
    <col min="13053" max="13053" width="25.7109375" style="140" bestFit="1" customWidth="1"/>
    <col min="13054" max="13054" width="15.7109375" style="140" bestFit="1" customWidth="1"/>
    <col min="13055" max="13055" width="15.140625" style="140" bestFit="1" customWidth="1"/>
    <col min="13056" max="13056" width="8.85546875" style="140"/>
    <col min="13057" max="13057" width="14" style="140" bestFit="1" customWidth="1"/>
    <col min="13058" max="13058" width="8.85546875" style="140"/>
    <col min="13059" max="13059" width="15.7109375" style="140" bestFit="1" customWidth="1"/>
    <col min="13060" max="13060" width="8.85546875" style="140"/>
    <col min="13061" max="13061" width="9.28515625" style="140" bestFit="1" customWidth="1"/>
    <col min="13062" max="13300" width="8.85546875" style="140"/>
    <col min="13301" max="13301" width="10.7109375" style="140" customWidth="1"/>
    <col min="13302" max="13302" width="40.28515625" style="140" customWidth="1"/>
    <col min="13303" max="13305" width="8.7109375" style="140" customWidth="1"/>
    <col min="13306" max="13306" width="7.28515625" style="140" customWidth="1"/>
    <col min="13307" max="13307" width="16.5703125" style="140" bestFit="1" customWidth="1"/>
    <col min="13308" max="13308" width="3.140625" style="140" customWidth="1"/>
    <col min="13309" max="13309" width="25.7109375" style="140" bestFit="1" customWidth="1"/>
    <col min="13310" max="13310" width="15.7109375" style="140" bestFit="1" customWidth="1"/>
    <col min="13311" max="13311" width="15.140625" style="140" bestFit="1" customWidth="1"/>
    <col min="13312" max="13312" width="8.85546875" style="140"/>
    <col min="13313" max="13313" width="14" style="140" bestFit="1" customWidth="1"/>
    <col min="13314" max="13314" width="8.85546875" style="140"/>
    <col min="13315" max="13315" width="15.7109375" style="140" bestFit="1" customWidth="1"/>
    <col min="13316" max="13316" width="8.85546875" style="140"/>
    <col min="13317" max="13317" width="9.28515625" style="140" bestFit="1" customWidth="1"/>
    <col min="13318" max="13556" width="8.85546875" style="140"/>
    <col min="13557" max="13557" width="10.7109375" style="140" customWidth="1"/>
    <col min="13558" max="13558" width="40.28515625" style="140" customWidth="1"/>
    <col min="13559" max="13561" width="8.7109375" style="140" customWidth="1"/>
    <col min="13562" max="13562" width="7.28515625" style="140" customWidth="1"/>
    <col min="13563" max="13563" width="16.5703125" style="140" bestFit="1" customWidth="1"/>
    <col min="13564" max="13564" width="3.140625" style="140" customWidth="1"/>
    <col min="13565" max="13565" width="25.7109375" style="140" bestFit="1" customWidth="1"/>
    <col min="13566" max="13566" width="15.7109375" style="140" bestFit="1" customWidth="1"/>
    <col min="13567" max="13567" width="15.140625" style="140" bestFit="1" customWidth="1"/>
    <col min="13568" max="13568" width="8.85546875" style="140"/>
    <col min="13569" max="13569" width="14" style="140" bestFit="1" customWidth="1"/>
    <col min="13570" max="13570" width="8.85546875" style="140"/>
    <col min="13571" max="13571" width="15.7109375" style="140" bestFit="1" customWidth="1"/>
    <col min="13572" max="13572" width="8.85546875" style="140"/>
    <col min="13573" max="13573" width="9.28515625" style="140" bestFit="1" customWidth="1"/>
    <col min="13574" max="13812" width="8.85546875" style="140"/>
    <col min="13813" max="13813" width="10.7109375" style="140" customWidth="1"/>
    <col min="13814" max="13814" width="40.28515625" style="140" customWidth="1"/>
    <col min="13815" max="13817" width="8.7109375" style="140" customWidth="1"/>
    <col min="13818" max="13818" width="7.28515625" style="140" customWidth="1"/>
    <col min="13819" max="13819" width="16.5703125" style="140" bestFit="1" customWidth="1"/>
    <col min="13820" max="13820" width="3.140625" style="140" customWidth="1"/>
    <col min="13821" max="13821" width="25.7109375" style="140" bestFit="1" customWidth="1"/>
    <col min="13822" max="13822" width="15.7109375" style="140" bestFit="1" customWidth="1"/>
    <col min="13823" max="13823" width="15.140625" style="140" bestFit="1" customWidth="1"/>
    <col min="13824" max="13824" width="8.85546875" style="140"/>
    <col min="13825" max="13825" width="14" style="140" bestFit="1" customWidth="1"/>
    <col min="13826" max="13826" width="8.85546875" style="140"/>
    <col min="13827" max="13827" width="15.7109375" style="140" bestFit="1" customWidth="1"/>
    <col min="13828" max="13828" width="8.85546875" style="140"/>
    <col min="13829" max="13829" width="9.28515625" style="140" bestFit="1" customWidth="1"/>
    <col min="13830" max="14068" width="8.85546875" style="140"/>
    <col min="14069" max="14069" width="10.7109375" style="140" customWidth="1"/>
    <col min="14070" max="14070" width="40.28515625" style="140" customWidth="1"/>
    <col min="14071" max="14073" width="8.7109375" style="140" customWidth="1"/>
    <col min="14074" max="14074" width="7.28515625" style="140" customWidth="1"/>
    <col min="14075" max="14075" width="16.5703125" style="140" bestFit="1" customWidth="1"/>
    <col min="14076" max="14076" width="3.140625" style="140" customWidth="1"/>
    <col min="14077" max="14077" width="25.7109375" style="140" bestFit="1" customWidth="1"/>
    <col min="14078" max="14078" width="15.7109375" style="140" bestFit="1" customWidth="1"/>
    <col min="14079" max="14079" width="15.140625" style="140" bestFit="1" customWidth="1"/>
    <col min="14080" max="14080" width="8.85546875" style="140"/>
    <col min="14081" max="14081" width="14" style="140" bestFit="1" customWidth="1"/>
    <col min="14082" max="14082" width="8.85546875" style="140"/>
    <col min="14083" max="14083" width="15.7109375" style="140" bestFit="1" customWidth="1"/>
    <col min="14084" max="14084" width="8.85546875" style="140"/>
    <col min="14085" max="14085" width="9.28515625" style="140" bestFit="1" customWidth="1"/>
    <col min="14086" max="14324" width="8.85546875" style="140"/>
    <col min="14325" max="14325" width="10.7109375" style="140" customWidth="1"/>
    <col min="14326" max="14326" width="40.28515625" style="140" customWidth="1"/>
    <col min="14327" max="14329" width="8.7109375" style="140" customWidth="1"/>
    <col min="14330" max="14330" width="7.28515625" style="140" customWidth="1"/>
    <col min="14331" max="14331" width="16.5703125" style="140" bestFit="1" customWidth="1"/>
    <col min="14332" max="14332" width="3.140625" style="140" customWidth="1"/>
    <col min="14333" max="14333" width="25.7109375" style="140" bestFit="1" customWidth="1"/>
    <col min="14334" max="14334" width="15.7109375" style="140" bestFit="1" customWidth="1"/>
    <col min="14335" max="14335" width="15.140625" style="140" bestFit="1" customWidth="1"/>
    <col min="14336" max="14336" width="8.85546875" style="140"/>
    <col min="14337" max="14337" width="14" style="140" bestFit="1" customWidth="1"/>
    <col min="14338" max="14338" width="8.85546875" style="140"/>
    <col min="14339" max="14339" width="15.7109375" style="140" bestFit="1" customWidth="1"/>
    <col min="14340" max="14340" width="8.85546875" style="140"/>
    <col min="14341" max="14341" width="9.28515625" style="140" bestFit="1" customWidth="1"/>
    <col min="14342" max="14580" width="8.85546875" style="140"/>
    <col min="14581" max="14581" width="10.7109375" style="140" customWidth="1"/>
    <col min="14582" max="14582" width="40.28515625" style="140" customWidth="1"/>
    <col min="14583" max="14585" width="8.7109375" style="140" customWidth="1"/>
    <col min="14586" max="14586" width="7.28515625" style="140" customWidth="1"/>
    <col min="14587" max="14587" width="16.5703125" style="140" bestFit="1" customWidth="1"/>
    <col min="14588" max="14588" width="3.140625" style="140" customWidth="1"/>
    <col min="14589" max="14589" width="25.7109375" style="140" bestFit="1" customWidth="1"/>
    <col min="14590" max="14590" width="15.7109375" style="140" bestFit="1" customWidth="1"/>
    <col min="14591" max="14591" width="15.140625" style="140" bestFit="1" customWidth="1"/>
    <col min="14592" max="14592" width="8.85546875" style="140"/>
    <col min="14593" max="14593" width="14" style="140" bestFit="1" customWidth="1"/>
    <col min="14594" max="14594" width="8.85546875" style="140"/>
    <col min="14595" max="14595" width="15.7109375" style="140" bestFit="1" customWidth="1"/>
    <col min="14596" max="14596" width="8.85546875" style="140"/>
    <col min="14597" max="14597" width="9.28515625" style="140" bestFit="1" customWidth="1"/>
    <col min="14598" max="14836" width="8.85546875" style="140"/>
    <col min="14837" max="14837" width="10.7109375" style="140" customWidth="1"/>
    <col min="14838" max="14838" width="40.28515625" style="140" customWidth="1"/>
    <col min="14839" max="14841" width="8.7109375" style="140" customWidth="1"/>
    <col min="14842" max="14842" width="7.28515625" style="140" customWidth="1"/>
    <col min="14843" max="14843" width="16.5703125" style="140" bestFit="1" customWidth="1"/>
    <col min="14844" max="14844" width="3.140625" style="140" customWidth="1"/>
    <col min="14845" max="14845" width="25.7109375" style="140" bestFit="1" customWidth="1"/>
    <col min="14846" max="14846" width="15.7109375" style="140" bestFit="1" customWidth="1"/>
    <col min="14847" max="14847" width="15.140625" style="140" bestFit="1" customWidth="1"/>
    <col min="14848" max="14848" width="8.85546875" style="140"/>
    <col min="14849" max="14849" width="14" style="140" bestFit="1" customWidth="1"/>
    <col min="14850" max="14850" width="8.85546875" style="140"/>
    <col min="14851" max="14851" width="15.7109375" style="140" bestFit="1" customWidth="1"/>
    <col min="14852" max="14852" width="8.85546875" style="140"/>
    <col min="14853" max="14853" width="9.28515625" style="140" bestFit="1" customWidth="1"/>
    <col min="14854" max="15092" width="8.85546875" style="140"/>
    <col min="15093" max="15093" width="10.7109375" style="140" customWidth="1"/>
    <col min="15094" max="15094" width="40.28515625" style="140" customWidth="1"/>
    <col min="15095" max="15097" width="8.7109375" style="140" customWidth="1"/>
    <col min="15098" max="15098" width="7.28515625" style="140" customWidth="1"/>
    <col min="15099" max="15099" width="16.5703125" style="140" bestFit="1" customWidth="1"/>
    <col min="15100" max="15100" width="3.140625" style="140" customWidth="1"/>
    <col min="15101" max="15101" width="25.7109375" style="140" bestFit="1" customWidth="1"/>
    <col min="15102" max="15102" width="15.7109375" style="140" bestFit="1" customWidth="1"/>
    <col min="15103" max="15103" width="15.140625" style="140" bestFit="1" customWidth="1"/>
    <col min="15104" max="15104" width="8.85546875" style="140"/>
    <col min="15105" max="15105" width="14" style="140" bestFit="1" customWidth="1"/>
    <col min="15106" max="15106" width="8.85546875" style="140"/>
    <col min="15107" max="15107" width="15.7109375" style="140" bestFit="1" customWidth="1"/>
    <col min="15108" max="15108" width="8.85546875" style="140"/>
    <col min="15109" max="15109" width="9.28515625" style="140" bestFit="1" customWidth="1"/>
    <col min="15110" max="15348" width="8.85546875" style="140"/>
    <col min="15349" max="15349" width="10.7109375" style="140" customWidth="1"/>
    <col min="15350" max="15350" width="40.28515625" style="140" customWidth="1"/>
    <col min="15351" max="15353" width="8.7109375" style="140" customWidth="1"/>
    <col min="15354" max="15354" width="7.28515625" style="140" customWidth="1"/>
    <col min="15355" max="15355" width="16.5703125" style="140" bestFit="1" customWidth="1"/>
    <col min="15356" max="15356" width="3.140625" style="140" customWidth="1"/>
    <col min="15357" max="15357" width="25.7109375" style="140" bestFit="1" customWidth="1"/>
    <col min="15358" max="15358" width="15.7109375" style="140" bestFit="1" customWidth="1"/>
    <col min="15359" max="15359" width="15.140625" style="140" bestFit="1" customWidth="1"/>
    <col min="15360" max="15360" width="8.85546875" style="140"/>
    <col min="15361" max="15361" width="14" style="140" bestFit="1" customWidth="1"/>
    <col min="15362" max="15362" width="8.85546875" style="140"/>
    <col min="15363" max="15363" width="15.7109375" style="140" bestFit="1" customWidth="1"/>
    <col min="15364" max="15364" width="8.85546875" style="140"/>
    <col min="15365" max="15365" width="9.28515625" style="140" bestFit="1" customWidth="1"/>
    <col min="15366" max="15604" width="8.85546875" style="140"/>
    <col min="15605" max="15605" width="10.7109375" style="140" customWidth="1"/>
    <col min="15606" max="15606" width="40.28515625" style="140" customWidth="1"/>
    <col min="15607" max="15609" width="8.7109375" style="140" customWidth="1"/>
    <col min="15610" max="15610" width="7.28515625" style="140" customWidth="1"/>
    <col min="15611" max="15611" width="16.5703125" style="140" bestFit="1" customWidth="1"/>
    <col min="15612" max="15612" width="3.140625" style="140" customWidth="1"/>
    <col min="15613" max="15613" width="25.7109375" style="140" bestFit="1" customWidth="1"/>
    <col min="15614" max="15614" width="15.7109375" style="140" bestFit="1" customWidth="1"/>
    <col min="15615" max="15615" width="15.140625" style="140" bestFit="1" customWidth="1"/>
    <col min="15616" max="15616" width="8.85546875" style="140"/>
    <col min="15617" max="15617" width="14" style="140" bestFit="1" customWidth="1"/>
    <col min="15618" max="15618" width="8.85546875" style="140"/>
    <col min="15619" max="15619" width="15.7109375" style="140" bestFit="1" customWidth="1"/>
    <col min="15620" max="15620" width="8.85546875" style="140"/>
    <col min="15621" max="15621" width="9.28515625" style="140" bestFit="1" customWidth="1"/>
    <col min="15622" max="15860" width="8.85546875" style="140"/>
    <col min="15861" max="15861" width="10.7109375" style="140" customWidth="1"/>
    <col min="15862" max="15862" width="40.28515625" style="140" customWidth="1"/>
    <col min="15863" max="15865" width="8.7109375" style="140" customWidth="1"/>
    <col min="15866" max="15866" width="7.28515625" style="140" customWidth="1"/>
    <col min="15867" max="15867" width="16.5703125" style="140" bestFit="1" customWidth="1"/>
    <col min="15868" max="15868" width="3.140625" style="140" customWidth="1"/>
    <col min="15869" max="15869" width="25.7109375" style="140" bestFit="1" customWidth="1"/>
    <col min="15870" max="15870" width="15.7109375" style="140" bestFit="1" customWidth="1"/>
    <col min="15871" max="15871" width="15.140625" style="140" bestFit="1" customWidth="1"/>
    <col min="15872" max="15872" width="8.85546875" style="140"/>
    <col min="15873" max="15873" width="14" style="140" bestFit="1" customWidth="1"/>
    <col min="15874" max="15874" width="8.85546875" style="140"/>
    <col min="15875" max="15875" width="15.7109375" style="140" bestFit="1" customWidth="1"/>
    <col min="15876" max="15876" width="8.85546875" style="140"/>
    <col min="15877" max="15877" width="9.28515625" style="140" bestFit="1" customWidth="1"/>
    <col min="15878" max="16116" width="8.85546875" style="140"/>
    <col min="16117" max="16117" width="10.7109375" style="140" customWidth="1"/>
    <col min="16118" max="16118" width="40.28515625" style="140" customWidth="1"/>
    <col min="16119" max="16121" width="8.7109375" style="140" customWidth="1"/>
    <col min="16122" max="16122" width="7.28515625" style="140" customWidth="1"/>
    <col min="16123" max="16123" width="16.5703125" style="140" bestFit="1" customWidth="1"/>
    <col min="16124" max="16124" width="3.140625" style="140" customWidth="1"/>
    <col min="16125" max="16125" width="25.7109375" style="140" bestFit="1" customWidth="1"/>
    <col min="16126" max="16126" width="15.7109375" style="140" bestFit="1" customWidth="1"/>
    <col min="16127" max="16127" width="15.140625" style="140" bestFit="1" customWidth="1"/>
    <col min="16128" max="16128" width="8.85546875" style="140"/>
    <col min="16129" max="16129" width="14" style="140" bestFit="1" customWidth="1"/>
    <col min="16130" max="16130" width="8.85546875" style="140"/>
    <col min="16131" max="16131" width="15.7109375" style="140" bestFit="1" customWidth="1"/>
    <col min="16132" max="16132" width="8.85546875" style="140"/>
    <col min="16133" max="16133" width="9.28515625" style="140" bestFit="1" customWidth="1"/>
    <col min="16134" max="16384" width="8.85546875" style="140"/>
  </cols>
  <sheetData>
    <row r="1" spans="2:7" ht="19.899999999999999" customHeight="1">
      <c r="B1" s="1664" t="s">
        <v>383</v>
      </c>
      <c r="C1" s="1665"/>
      <c r="D1" s="1665"/>
      <c r="E1" s="1665"/>
      <c r="F1" s="1665"/>
      <c r="G1" s="1666"/>
    </row>
    <row r="2" spans="2:7" ht="19.899999999999999" customHeight="1">
      <c r="B2" s="1667" t="s">
        <v>974</v>
      </c>
      <c r="C2" s="1668"/>
      <c r="D2" s="1668"/>
      <c r="E2" s="1668"/>
      <c r="F2" s="1668"/>
      <c r="G2" s="1669"/>
    </row>
    <row r="3" spans="2:7" ht="14.25" customHeight="1">
      <c r="B3" s="1060"/>
      <c r="C3" s="175"/>
      <c r="D3" s="183"/>
      <c r="E3" s="147"/>
      <c r="F3" s="1061"/>
      <c r="G3" s="1062"/>
    </row>
    <row r="4" spans="2:7" ht="19.899999999999999" customHeight="1">
      <c r="B4" s="1667" t="s">
        <v>1328</v>
      </c>
      <c r="C4" s="1668"/>
      <c r="D4" s="1668"/>
      <c r="E4" s="1668"/>
      <c r="F4" s="1668"/>
      <c r="G4" s="1669"/>
    </row>
    <row r="5" spans="2:7">
      <c r="B5" s="1063"/>
      <c r="C5" s="1064"/>
      <c r="D5" s="177"/>
      <c r="E5" s="1064"/>
      <c r="F5" s="1065"/>
      <c r="G5" s="1066"/>
    </row>
    <row r="6" spans="2:7" s="148" customFormat="1" ht="13.5" customHeight="1">
      <c r="B6" s="1067" t="s">
        <v>349</v>
      </c>
      <c r="C6" s="1068" t="s">
        <v>350</v>
      </c>
      <c r="D6" s="1069"/>
      <c r="E6" s="1070"/>
      <c r="F6" s="1071"/>
      <c r="G6" s="1072"/>
    </row>
    <row r="7" spans="2:7" s="148" customFormat="1" ht="13.5" customHeight="1">
      <c r="B7" s="1073"/>
      <c r="C7" s="1059"/>
      <c r="D7" s="174"/>
      <c r="E7" s="175"/>
      <c r="F7" s="176"/>
      <c r="G7" s="254" t="s">
        <v>462</v>
      </c>
    </row>
    <row r="8" spans="2:7">
      <c r="B8" s="1074"/>
      <c r="C8" s="1075"/>
      <c r="D8" s="1075"/>
      <c r="E8" s="1075"/>
      <c r="F8" s="1076"/>
      <c r="G8" s="1077"/>
    </row>
    <row r="9" spans="2:7">
      <c r="B9" s="1073"/>
      <c r="C9" s="178" t="s">
        <v>351</v>
      </c>
      <c r="D9" s="178"/>
      <c r="E9" s="178"/>
      <c r="F9" s="252"/>
      <c r="G9" s="201"/>
    </row>
    <row r="10" spans="2:7" ht="13.5" customHeight="1">
      <c r="B10" s="1078" t="s">
        <v>830</v>
      </c>
      <c r="C10" s="1107" t="s">
        <v>829</v>
      </c>
      <c r="D10" s="1108"/>
      <c r="E10" s="65"/>
      <c r="F10" s="1109"/>
      <c r="G10" s="601">
        <f>' G-1 Gen Items'!G219</f>
        <v>0</v>
      </c>
    </row>
    <row r="11" spans="2:7">
      <c r="B11" s="1078" t="s">
        <v>831</v>
      </c>
      <c r="C11" s="57" t="s">
        <v>352</v>
      </c>
      <c r="D11" s="57"/>
      <c r="E11" s="57"/>
      <c r="F11" s="253"/>
      <c r="G11" s="601">
        <f>'RUK G-2 DayWrks'!G216</f>
        <v>0</v>
      </c>
    </row>
    <row r="12" spans="2:7">
      <c r="B12" s="1078" t="s">
        <v>832</v>
      </c>
      <c r="C12" s="57" t="s">
        <v>354</v>
      </c>
      <c r="D12" s="57"/>
      <c r="E12" s="57"/>
      <c r="F12" s="253"/>
      <c r="G12" s="601">
        <f>'RUK G-3 MethdRtdChrgs'!G75</f>
        <v>0</v>
      </c>
    </row>
    <row r="13" spans="2:7">
      <c r="B13" s="1079"/>
      <c r="C13" s="57"/>
      <c r="D13" s="57"/>
      <c r="E13" s="57"/>
      <c r="F13" s="253"/>
      <c r="G13" s="601"/>
    </row>
    <row r="14" spans="2:7">
      <c r="B14" s="1079"/>
      <c r="C14" s="1110" t="s">
        <v>353</v>
      </c>
      <c r="D14" s="1111"/>
      <c r="E14" s="1111"/>
      <c r="F14" s="1112"/>
      <c r="G14" s="601"/>
    </row>
    <row r="15" spans="2:7" ht="6.75" customHeight="1">
      <c r="B15" s="625"/>
      <c r="C15" s="280"/>
      <c r="D15" s="57"/>
      <c r="E15" s="57"/>
      <c r="F15" s="253"/>
      <c r="G15" s="602"/>
    </row>
    <row r="16" spans="2:7">
      <c r="B16" s="1080"/>
      <c r="C16" s="568" t="s">
        <v>826</v>
      </c>
      <c r="D16" s="57"/>
      <c r="E16" s="57"/>
      <c r="F16" s="253"/>
      <c r="G16" s="603"/>
    </row>
    <row r="17" spans="2:9">
      <c r="B17" s="625" t="s">
        <v>833</v>
      </c>
      <c r="C17" s="1113" t="s">
        <v>465</v>
      </c>
      <c r="D17" s="57"/>
      <c r="E17" s="57"/>
      <c r="F17" s="253"/>
      <c r="G17" s="603">
        <f>'RUK S-1 Sanitation '!F199</f>
        <v>0</v>
      </c>
    </row>
    <row r="18" spans="2:9">
      <c r="B18" s="625" t="s">
        <v>834</v>
      </c>
      <c r="C18" s="1113" t="s">
        <v>466</v>
      </c>
      <c r="D18" s="57"/>
      <c r="E18" s="57"/>
      <c r="F18" s="253"/>
      <c r="G18" s="603">
        <f>'RUK S-2 Sanitation'!F361</f>
        <v>0</v>
      </c>
    </row>
    <row r="19" spans="2:9">
      <c r="B19" s="625" t="s">
        <v>835</v>
      </c>
      <c r="C19" s="1113" t="s">
        <v>467</v>
      </c>
      <c r="D19" s="57"/>
      <c r="E19" s="57"/>
      <c r="F19" s="253"/>
      <c r="G19" s="603">
        <f>'RUK S-3 Sanitation'!F383</f>
        <v>0</v>
      </c>
    </row>
    <row r="20" spans="2:9">
      <c r="B20" s="632" t="s">
        <v>836</v>
      </c>
      <c r="C20" s="1675" t="s">
        <v>1150</v>
      </c>
      <c r="D20" s="1676"/>
      <c r="E20" s="1676"/>
      <c r="F20" s="1677"/>
      <c r="G20" s="603">
        <f>'RUK S-4 Sanitation '!F285</f>
        <v>0</v>
      </c>
    </row>
    <row r="21" spans="2:9">
      <c r="B21" s="625" t="s">
        <v>837</v>
      </c>
      <c r="C21" s="569" t="s">
        <v>468</v>
      </c>
      <c r="D21" s="57"/>
      <c r="E21" s="57"/>
      <c r="F21" s="253"/>
      <c r="G21" s="603">
        <f>'RUK S-5 Sanitation'!F381</f>
        <v>0</v>
      </c>
      <c r="I21" s="1106"/>
    </row>
    <row r="22" spans="2:9">
      <c r="B22" s="632" t="s">
        <v>838</v>
      </c>
      <c r="C22" s="1114" t="s">
        <v>469</v>
      </c>
      <c r="D22" s="57"/>
      <c r="E22" s="57"/>
      <c r="F22" s="253"/>
      <c r="G22" s="603">
        <f>'RUK S-6 Sanitation'!F337</f>
        <v>0</v>
      </c>
    </row>
    <row r="23" spans="2:9">
      <c r="B23" s="632" t="s">
        <v>839</v>
      </c>
      <c r="C23" s="1678" t="s">
        <v>1290</v>
      </c>
      <c r="D23" s="1679"/>
      <c r="E23" s="1679"/>
      <c r="F23" s="1680"/>
      <c r="G23" s="603">
        <f>'RUK S-7 Sanitation '!F351</f>
        <v>0</v>
      </c>
    </row>
    <row r="24" spans="2:9">
      <c r="B24" s="632" t="s">
        <v>840</v>
      </c>
      <c r="C24" s="1678" t="s">
        <v>1291</v>
      </c>
      <c r="D24" s="1679"/>
      <c r="E24" s="1679"/>
      <c r="F24" s="1680"/>
      <c r="G24" s="603">
        <f>'RUK S-8 Sanitation '!F63</f>
        <v>0</v>
      </c>
    </row>
    <row r="25" spans="2:9" ht="14.25" customHeight="1">
      <c r="B25" s="632" t="s">
        <v>841</v>
      </c>
      <c r="C25" s="1672" t="s">
        <v>934</v>
      </c>
      <c r="D25" s="1673"/>
      <c r="E25" s="1673"/>
      <c r="F25" s="1674"/>
      <c r="G25" s="603">
        <f>'RUK S-9 Sanitation'!F441</f>
        <v>0</v>
      </c>
    </row>
    <row r="26" spans="2:9" ht="15" customHeight="1">
      <c r="B26" s="438" t="s">
        <v>1292</v>
      </c>
      <c r="C26" s="1672" t="s">
        <v>935</v>
      </c>
      <c r="D26" s="1673"/>
      <c r="E26" s="1673"/>
      <c r="F26" s="1674"/>
      <c r="G26" s="603">
        <f>'RUK S-10 Sanitation'!F406</f>
        <v>0</v>
      </c>
    </row>
    <row r="27" spans="2:9">
      <c r="B27" s="438" t="s">
        <v>1293</v>
      </c>
      <c r="C27" s="1672" t="s">
        <v>828</v>
      </c>
      <c r="D27" s="1673"/>
      <c r="E27" s="1673"/>
      <c r="F27" s="1674"/>
      <c r="G27" s="603">
        <f>'RUK S-11 Sanitation '!F217</f>
        <v>0</v>
      </c>
    </row>
    <row r="28" spans="2:9">
      <c r="B28" s="438" t="s">
        <v>1294</v>
      </c>
      <c r="C28" s="1672" t="s">
        <v>827</v>
      </c>
      <c r="D28" s="1673"/>
      <c r="E28" s="1673"/>
      <c r="F28" s="1674"/>
      <c r="G28" s="603">
        <f>'RUK S-12 Sanitation '!F217</f>
        <v>0</v>
      </c>
    </row>
    <row r="29" spans="2:9">
      <c r="B29" s="625"/>
      <c r="C29" s="570"/>
      <c r="D29" s="57"/>
      <c r="E29" s="57"/>
      <c r="F29" s="253"/>
      <c r="G29" s="602"/>
    </row>
    <row r="30" spans="2:9">
      <c r="B30" s="632"/>
      <c r="C30" s="280"/>
      <c r="D30" s="57"/>
      <c r="E30" s="57"/>
      <c r="F30" s="253"/>
      <c r="G30" s="602"/>
    </row>
    <row r="31" spans="2:9" s="179" customFormat="1" ht="12.6" customHeight="1">
      <c r="B31" s="755"/>
      <c r="C31" s="1670" t="s">
        <v>461</v>
      </c>
      <c r="D31" s="1670"/>
      <c r="E31" s="1670"/>
      <c r="F31" s="1671"/>
      <c r="G31" s="1081">
        <f>SUM(G10:G29)</f>
        <v>0</v>
      </c>
    </row>
    <row r="32" spans="2:9" s="180" customFormat="1" ht="12.6" customHeight="1">
      <c r="B32" s="1082"/>
      <c r="C32" s="1661" t="s">
        <v>824</v>
      </c>
      <c r="D32" s="1662"/>
      <c r="E32" s="1662"/>
      <c r="F32" s="1663"/>
      <c r="G32" s="1083">
        <f>G31*0.1</f>
        <v>0</v>
      </c>
    </row>
    <row r="33" spans="1:9" s="180" customFormat="1" ht="12.6" customHeight="1">
      <c r="B33" s="1082"/>
      <c r="C33" s="1658" t="s">
        <v>463</v>
      </c>
      <c r="D33" s="1659"/>
      <c r="E33" s="1659"/>
      <c r="F33" s="1660"/>
      <c r="G33" s="1084">
        <f>SUM(G31:G32)</f>
        <v>0</v>
      </c>
    </row>
    <row r="34" spans="1:9" s="180" customFormat="1" ht="12.6" customHeight="1">
      <c r="B34" s="1082"/>
      <c r="C34" s="1661" t="s">
        <v>1315</v>
      </c>
      <c r="D34" s="1662"/>
      <c r="E34" s="1662"/>
      <c r="F34" s="1663"/>
      <c r="G34" s="1646" t="s">
        <v>1316</v>
      </c>
    </row>
    <row r="35" spans="1:9" s="180" customFormat="1" ht="12.6" customHeight="1">
      <c r="B35" s="1082"/>
      <c r="C35" s="1655" t="s">
        <v>379</v>
      </c>
      <c r="D35" s="1656"/>
      <c r="E35" s="1656"/>
      <c r="F35" s="1657"/>
      <c r="G35" s="1084">
        <f>SUM(G33:G34)</f>
        <v>0</v>
      </c>
      <c r="I35" s="1138"/>
    </row>
    <row r="36" spans="1:9">
      <c r="A36" s="146"/>
      <c r="B36" s="756"/>
      <c r="C36" s="181"/>
      <c r="D36" s="146"/>
    </row>
    <row r="37" spans="1:9">
      <c r="A37" s="146"/>
      <c r="B37" s="756"/>
      <c r="C37" s="181"/>
      <c r="D37" s="146"/>
      <c r="I37" s="1139"/>
    </row>
    <row r="38" spans="1:9">
      <c r="A38" s="146"/>
      <c r="B38" s="756"/>
      <c r="C38" s="181"/>
      <c r="D38" s="146"/>
    </row>
    <row r="39" spans="1:9">
      <c r="A39" s="146"/>
      <c r="B39" s="756"/>
      <c r="C39" s="181"/>
      <c r="D39" s="146"/>
      <c r="I39" s="1139"/>
    </row>
    <row r="40" spans="1:9">
      <c r="A40" s="146"/>
      <c r="B40" s="756"/>
      <c r="C40" s="181"/>
      <c r="D40" s="146"/>
    </row>
    <row r="41" spans="1:9">
      <c r="A41" s="146"/>
      <c r="B41" s="756"/>
      <c r="C41" s="181"/>
      <c r="D41" s="146"/>
      <c r="I41" s="1139"/>
    </row>
    <row r="42" spans="1:9">
      <c r="A42" s="146"/>
      <c r="B42" s="756"/>
      <c r="C42" s="181"/>
      <c r="D42" s="146"/>
    </row>
    <row r="43" spans="1:9">
      <c r="A43" s="146"/>
      <c r="B43" s="756"/>
      <c r="C43" s="181"/>
      <c r="D43" s="146"/>
      <c r="I43" s="1139"/>
    </row>
    <row r="44" spans="1:9">
      <c r="A44" s="146"/>
      <c r="B44" s="756"/>
      <c r="C44" s="181"/>
      <c r="D44" s="146"/>
    </row>
    <row r="45" spans="1:9">
      <c r="A45" s="146"/>
      <c r="B45" s="756"/>
      <c r="C45" s="181"/>
      <c r="D45" s="146"/>
    </row>
    <row r="46" spans="1:9">
      <c r="A46" s="146"/>
      <c r="B46" s="756"/>
      <c r="C46" s="181"/>
      <c r="D46" s="146"/>
    </row>
    <row r="47" spans="1:9">
      <c r="A47" s="146"/>
      <c r="B47" s="147"/>
      <c r="C47" s="146"/>
      <c r="D47" s="146"/>
    </row>
    <row r="48" spans="1:9">
      <c r="A48" s="146"/>
      <c r="B48" s="147"/>
      <c r="C48" s="146"/>
      <c r="D48" s="146"/>
    </row>
  </sheetData>
  <mergeCells count="15">
    <mergeCell ref="C35:F35"/>
    <mergeCell ref="C33:F33"/>
    <mergeCell ref="C32:F32"/>
    <mergeCell ref="C34:F34"/>
    <mergeCell ref="B1:G1"/>
    <mergeCell ref="B2:G2"/>
    <mergeCell ref="B4:G4"/>
    <mergeCell ref="C31:F31"/>
    <mergeCell ref="C25:F25"/>
    <mergeCell ref="C26:F26"/>
    <mergeCell ref="C27:F27"/>
    <mergeCell ref="C28:F28"/>
    <mergeCell ref="C20:F20"/>
    <mergeCell ref="C23:F23"/>
    <mergeCell ref="C24:F24"/>
  </mergeCells>
  <pageMargins left="0.74803149606299213" right="0.74803149606299213" top="0.98425196850393704" bottom="0.98425196850393704" header="0.51181102362204722" footer="0.51181102362204722"/>
  <pageSetup paperSize="9" scale="68" orientation="portrait" errors="blank" r:id="rId1"/>
  <headerFooter alignWithMargins="0">
    <oddFooter>&amp;CG-Sum-&amp;P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3"/>
  <sheetViews>
    <sheetView showGridLines="0" view="pageBreakPreview" zoomScaleNormal="100" zoomScaleSheetLayoutView="100" workbookViewId="0">
      <selection activeCell="I143" sqref="I143"/>
    </sheetView>
  </sheetViews>
  <sheetFormatPr defaultColWidth="9.5703125" defaultRowHeight="12.75"/>
  <cols>
    <col min="1" max="1" width="9.140625" style="2" customWidth="1"/>
    <col min="2" max="2" width="12.7109375" style="3" customWidth="1"/>
    <col min="3" max="3" width="56.42578125" style="2" customWidth="1"/>
    <col min="4" max="4" width="7.140625" style="3" customWidth="1"/>
    <col min="5" max="5" width="13.42578125" style="3" customWidth="1"/>
    <col min="6" max="6" width="14.5703125" style="4" customWidth="1"/>
    <col min="7" max="7" width="23.28515625" style="4" customWidth="1"/>
    <col min="8" max="8" width="9.5703125" style="2"/>
    <col min="9" max="9" width="14" style="2" bestFit="1" customWidth="1"/>
    <col min="10" max="230" width="9.5703125" style="2"/>
    <col min="231" max="231" width="9.140625" style="2" customWidth="1"/>
    <col min="232" max="232" width="12.7109375" style="2" customWidth="1"/>
    <col min="233" max="233" width="56.42578125" style="2" customWidth="1"/>
    <col min="234" max="234" width="7.140625" style="2" customWidth="1"/>
    <col min="235" max="235" width="10.7109375" style="2" customWidth="1"/>
    <col min="236" max="236" width="14.5703125" style="2" customWidth="1"/>
    <col min="237" max="237" width="16.7109375" style="2" customWidth="1"/>
    <col min="238" max="238" width="16.5703125" style="2" bestFit="1" customWidth="1"/>
    <col min="239" max="486" width="9.5703125" style="2"/>
    <col min="487" max="487" width="9.140625" style="2" customWidth="1"/>
    <col min="488" max="488" width="12.7109375" style="2" customWidth="1"/>
    <col min="489" max="489" width="56.42578125" style="2" customWidth="1"/>
    <col min="490" max="490" width="7.140625" style="2" customWidth="1"/>
    <col min="491" max="491" width="10.7109375" style="2" customWidth="1"/>
    <col min="492" max="492" width="14.5703125" style="2" customWidth="1"/>
    <col min="493" max="493" width="16.7109375" style="2" customWidth="1"/>
    <col min="494" max="494" width="16.5703125" style="2" bestFit="1" customWidth="1"/>
    <col min="495" max="742" width="9.5703125" style="2"/>
    <col min="743" max="743" width="9.140625" style="2" customWidth="1"/>
    <col min="744" max="744" width="12.7109375" style="2" customWidth="1"/>
    <col min="745" max="745" width="56.42578125" style="2" customWidth="1"/>
    <col min="746" max="746" width="7.140625" style="2" customWidth="1"/>
    <col min="747" max="747" width="10.7109375" style="2" customWidth="1"/>
    <col min="748" max="748" width="14.5703125" style="2" customWidth="1"/>
    <col min="749" max="749" width="16.7109375" style="2" customWidth="1"/>
    <col min="750" max="750" width="16.5703125" style="2" bestFit="1" customWidth="1"/>
    <col min="751" max="998" width="9.5703125" style="2"/>
    <col min="999" max="999" width="9.140625" style="2" customWidth="1"/>
    <col min="1000" max="1000" width="12.7109375" style="2" customWidth="1"/>
    <col min="1001" max="1001" width="56.42578125" style="2" customWidth="1"/>
    <col min="1002" max="1002" width="7.140625" style="2" customWidth="1"/>
    <col min="1003" max="1003" width="10.7109375" style="2" customWidth="1"/>
    <col min="1004" max="1004" width="14.5703125" style="2" customWidth="1"/>
    <col min="1005" max="1005" width="16.7109375" style="2" customWidth="1"/>
    <col min="1006" max="1006" width="16.5703125" style="2" bestFit="1" customWidth="1"/>
    <col min="1007" max="1254" width="9.5703125" style="2"/>
    <col min="1255" max="1255" width="9.140625" style="2" customWidth="1"/>
    <col min="1256" max="1256" width="12.7109375" style="2" customWidth="1"/>
    <col min="1257" max="1257" width="56.42578125" style="2" customWidth="1"/>
    <col min="1258" max="1258" width="7.140625" style="2" customWidth="1"/>
    <col min="1259" max="1259" width="10.7109375" style="2" customWidth="1"/>
    <col min="1260" max="1260" width="14.5703125" style="2" customWidth="1"/>
    <col min="1261" max="1261" width="16.7109375" style="2" customWidth="1"/>
    <col min="1262" max="1262" width="16.5703125" style="2" bestFit="1" customWidth="1"/>
    <col min="1263" max="1510" width="9.5703125" style="2"/>
    <col min="1511" max="1511" width="9.140625" style="2" customWidth="1"/>
    <col min="1512" max="1512" width="12.7109375" style="2" customWidth="1"/>
    <col min="1513" max="1513" width="56.42578125" style="2" customWidth="1"/>
    <col min="1514" max="1514" width="7.140625" style="2" customWidth="1"/>
    <col min="1515" max="1515" width="10.7109375" style="2" customWidth="1"/>
    <col min="1516" max="1516" width="14.5703125" style="2" customWidth="1"/>
    <col min="1517" max="1517" width="16.7109375" style="2" customWidth="1"/>
    <col min="1518" max="1518" width="16.5703125" style="2" bestFit="1" customWidth="1"/>
    <col min="1519" max="1766" width="9.5703125" style="2"/>
    <col min="1767" max="1767" width="9.140625" style="2" customWidth="1"/>
    <col min="1768" max="1768" width="12.7109375" style="2" customWidth="1"/>
    <col min="1769" max="1769" width="56.42578125" style="2" customWidth="1"/>
    <col min="1770" max="1770" width="7.140625" style="2" customWidth="1"/>
    <col min="1771" max="1771" width="10.7109375" style="2" customWidth="1"/>
    <col min="1772" max="1772" width="14.5703125" style="2" customWidth="1"/>
    <col min="1773" max="1773" width="16.7109375" style="2" customWidth="1"/>
    <col min="1774" max="1774" width="16.5703125" style="2" bestFit="1" customWidth="1"/>
    <col min="1775" max="2022" width="9.5703125" style="2"/>
    <col min="2023" max="2023" width="9.140625" style="2" customWidth="1"/>
    <col min="2024" max="2024" width="12.7109375" style="2" customWidth="1"/>
    <col min="2025" max="2025" width="56.42578125" style="2" customWidth="1"/>
    <col min="2026" max="2026" width="7.140625" style="2" customWidth="1"/>
    <col min="2027" max="2027" width="10.7109375" style="2" customWidth="1"/>
    <col min="2028" max="2028" width="14.5703125" style="2" customWidth="1"/>
    <col min="2029" max="2029" width="16.7109375" style="2" customWidth="1"/>
    <col min="2030" max="2030" width="16.5703125" style="2" bestFit="1" customWidth="1"/>
    <col min="2031" max="2278" width="9.5703125" style="2"/>
    <col min="2279" max="2279" width="9.140625" style="2" customWidth="1"/>
    <col min="2280" max="2280" width="12.7109375" style="2" customWidth="1"/>
    <col min="2281" max="2281" width="56.42578125" style="2" customWidth="1"/>
    <col min="2282" max="2282" width="7.140625" style="2" customWidth="1"/>
    <col min="2283" max="2283" width="10.7109375" style="2" customWidth="1"/>
    <col min="2284" max="2284" width="14.5703125" style="2" customWidth="1"/>
    <col min="2285" max="2285" width="16.7109375" style="2" customWidth="1"/>
    <col min="2286" max="2286" width="16.5703125" style="2" bestFit="1" customWidth="1"/>
    <col min="2287" max="2534" width="9.5703125" style="2"/>
    <col min="2535" max="2535" width="9.140625" style="2" customWidth="1"/>
    <col min="2536" max="2536" width="12.7109375" style="2" customWidth="1"/>
    <col min="2537" max="2537" width="56.42578125" style="2" customWidth="1"/>
    <col min="2538" max="2538" width="7.140625" style="2" customWidth="1"/>
    <col min="2539" max="2539" width="10.7109375" style="2" customWidth="1"/>
    <col min="2540" max="2540" width="14.5703125" style="2" customWidth="1"/>
    <col min="2541" max="2541" width="16.7109375" style="2" customWidth="1"/>
    <col min="2542" max="2542" width="16.5703125" style="2" bestFit="1" customWidth="1"/>
    <col min="2543" max="2790" width="9.5703125" style="2"/>
    <col min="2791" max="2791" width="9.140625" style="2" customWidth="1"/>
    <col min="2792" max="2792" width="12.7109375" style="2" customWidth="1"/>
    <col min="2793" max="2793" width="56.42578125" style="2" customWidth="1"/>
    <col min="2794" max="2794" width="7.140625" style="2" customWidth="1"/>
    <col min="2795" max="2795" width="10.7109375" style="2" customWidth="1"/>
    <col min="2796" max="2796" width="14.5703125" style="2" customWidth="1"/>
    <col min="2797" max="2797" width="16.7109375" style="2" customWidth="1"/>
    <col min="2798" max="2798" width="16.5703125" style="2" bestFit="1" customWidth="1"/>
    <col min="2799" max="3046" width="9.5703125" style="2"/>
    <col min="3047" max="3047" width="9.140625" style="2" customWidth="1"/>
    <col min="3048" max="3048" width="12.7109375" style="2" customWidth="1"/>
    <col min="3049" max="3049" width="56.42578125" style="2" customWidth="1"/>
    <col min="3050" max="3050" width="7.140625" style="2" customWidth="1"/>
    <col min="3051" max="3051" width="10.7109375" style="2" customWidth="1"/>
    <col min="3052" max="3052" width="14.5703125" style="2" customWidth="1"/>
    <col min="3053" max="3053" width="16.7109375" style="2" customWidth="1"/>
    <col min="3054" max="3054" width="16.5703125" style="2" bestFit="1" customWidth="1"/>
    <col min="3055" max="3302" width="9.5703125" style="2"/>
    <col min="3303" max="3303" width="9.140625" style="2" customWidth="1"/>
    <col min="3304" max="3304" width="12.7109375" style="2" customWidth="1"/>
    <col min="3305" max="3305" width="56.42578125" style="2" customWidth="1"/>
    <col min="3306" max="3306" width="7.140625" style="2" customWidth="1"/>
    <col min="3307" max="3307" width="10.7109375" style="2" customWidth="1"/>
    <col min="3308" max="3308" width="14.5703125" style="2" customWidth="1"/>
    <col min="3309" max="3309" width="16.7109375" style="2" customWidth="1"/>
    <col min="3310" max="3310" width="16.5703125" style="2" bestFit="1" customWidth="1"/>
    <col min="3311" max="3558" width="9.5703125" style="2"/>
    <col min="3559" max="3559" width="9.140625" style="2" customWidth="1"/>
    <col min="3560" max="3560" width="12.7109375" style="2" customWidth="1"/>
    <col min="3561" max="3561" width="56.42578125" style="2" customWidth="1"/>
    <col min="3562" max="3562" width="7.140625" style="2" customWidth="1"/>
    <col min="3563" max="3563" width="10.7109375" style="2" customWidth="1"/>
    <col min="3564" max="3564" width="14.5703125" style="2" customWidth="1"/>
    <col min="3565" max="3565" width="16.7109375" style="2" customWidth="1"/>
    <col min="3566" max="3566" width="16.5703125" style="2" bestFit="1" customWidth="1"/>
    <col min="3567" max="3814" width="9.5703125" style="2"/>
    <col min="3815" max="3815" width="9.140625" style="2" customWidth="1"/>
    <col min="3816" max="3816" width="12.7109375" style="2" customWidth="1"/>
    <col min="3817" max="3817" width="56.42578125" style="2" customWidth="1"/>
    <col min="3818" max="3818" width="7.140625" style="2" customWidth="1"/>
    <col min="3819" max="3819" width="10.7109375" style="2" customWidth="1"/>
    <col min="3820" max="3820" width="14.5703125" style="2" customWidth="1"/>
    <col min="3821" max="3821" width="16.7109375" style="2" customWidth="1"/>
    <col min="3822" max="3822" width="16.5703125" style="2" bestFit="1" customWidth="1"/>
    <col min="3823" max="4070" width="9.5703125" style="2"/>
    <col min="4071" max="4071" width="9.140625" style="2" customWidth="1"/>
    <col min="4072" max="4072" width="12.7109375" style="2" customWidth="1"/>
    <col min="4073" max="4073" width="56.42578125" style="2" customWidth="1"/>
    <col min="4074" max="4074" width="7.140625" style="2" customWidth="1"/>
    <col min="4075" max="4075" width="10.7109375" style="2" customWidth="1"/>
    <col min="4076" max="4076" width="14.5703125" style="2" customWidth="1"/>
    <col min="4077" max="4077" width="16.7109375" style="2" customWidth="1"/>
    <col min="4078" max="4078" width="16.5703125" style="2" bestFit="1" customWidth="1"/>
    <col min="4079" max="4326" width="9.5703125" style="2"/>
    <col min="4327" max="4327" width="9.140625" style="2" customWidth="1"/>
    <col min="4328" max="4328" width="12.7109375" style="2" customWidth="1"/>
    <col min="4329" max="4329" width="56.42578125" style="2" customWidth="1"/>
    <col min="4330" max="4330" width="7.140625" style="2" customWidth="1"/>
    <col min="4331" max="4331" width="10.7109375" style="2" customWidth="1"/>
    <col min="4332" max="4332" width="14.5703125" style="2" customWidth="1"/>
    <col min="4333" max="4333" width="16.7109375" style="2" customWidth="1"/>
    <col min="4334" max="4334" width="16.5703125" style="2" bestFit="1" customWidth="1"/>
    <col min="4335" max="4582" width="9.5703125" style="2"/>
    <col min="4583" max="4583" width="9.140625" style="2" customWidth="1"/>
    <col min="4584" max="4584" width="12.7109375" style="2" customWidth="1"/>
    <col min="4585" max="4585" width="56.42578125" style="2" customWidth="1"/>
    <col min="4586" max="4586" width="7.140625" style="2" customWidth="1"/>
    <col min="4587" max="4587" width="10.7109375" style="2" customWidth="1"/>
    <col min="4588" max="4588" width="14.5703125" style="2" customWidth="1"/>
    <col min="4589" max="4589" width="16.7109375" style="2" customWidth="1"/>
    <col min="4590" max="4590" width="16.5703125" style="2" bestFit="1" customWidth="1"/>
    <col min="4591" max="4838" width="9.5703125" style="2"/>
    <col min="4839" max="4839" width="9.140625" style="2" customWidth="1"/>
    <col min="4840" max="4840" width="12.7109375" style="2" customWidth="1"/>
    <col min="4841" max="4841" width="56.42578125" style="2" customWidth="1"/>
    <col min="4842" max="4842" width="7.140625" style="2" customWidth="1"/>
    <col min="4843" max="4843" width="10.7109375" style="2" customWidth="1"/>
    <col min="4844" max="4844" width="14.5703125" style="2" customWidth="1"/>
    <col min="4845" max="4845" width="16.7109375" style="2" customWidth="1"/>
    <col min="4846" max="4846" width="16.5703125" style="2" bestFit="1" customWidth="1"/>
    <col min="4847" max="5094" width="9.5703125" style="2"/>
    <col min="5095" max="5095" width="9.140625" style="2" customWidth="1"/>
    <col min="5096" max="5096" width="12.7109375" style="2" customWidth="1"/>
    <col min="5097" max="5097" width="56.42578125" style="2" customWidth="1"/>
    <col min="5098" max="5098" width="7.140625" style="2" customWidth="1"/>
    <col min="5099" max="5099" width="10.7109375" style="2" customWidth="1"/>
    <col min="5100" max="5100" width="14.5703125" style="2" customWidth="1"/>
    <col min="5101" max="5101" width="16.7109375" style="2" customWidth="1"/>
    <col min="5102" max="5102" width="16.5703125" style="2" bestFit="1" customWidth="1"/>
    <col min="5103" max="5350" width="9.5703125" style="2"/>
    <col min="5351" max="5351" width="9.140625" style="2" customWidth="1"/>
    <col min="5352" max="5352" width="12.7109375" style="2" customWidth="1"/>
    <col min="5353" max="5353" width="56.42578125" style="2" customWidth="1"/>
    <col min="5354" max="5354" width="7.140625" style="2" customWidth="1"/>
    <col min="5355" max="5355" width="10.7109375" style="2" customWidth="1"/>
    <col min="5356" max="5356" width="14.5703125" style="2" customWidth="1"/>
    <col min="5357" max="5357" width="16.7109375" style="2" customWidth="1"/>
    <col min="5358" max="5358" width="16.5703125" style="2" bestFit="1" customWidth="1"/>
    <col min="5359" max="5606" width="9.5703125" style="2"/>
    <col min="5607" max="5607" width="9.140625" style="2" customWidth="1"/>
    <col min="5608" max="5608" width="12.7109375" style="2" customWidth="1"/>
    <col min="5609" max="5609" width="56.42578125" style="2" customWidth="1"/>
    <col min="5610" max="5610" width="7.140625" style="2" customWidth="1"/>
    <col min="5611" max="5611" width="10.7109375" style="2" customWidth="1"/>
    <col min="5612" max="5612" width="14.5703125" style="2" customWidth="1"/>
    <col min="5613" max="5613" width="16.7109375" style="2" customWidth="1"/>
    <col min="5614" max="5614" width="16.5703125" style="2" bestFit="1" customWidth="1"/>
    <col min="5615" max="5862" width="9.5703125" style="2"/>
    <col min="5863" max="5863" width="9.140625" style="2" customWidth="1"/>
    <col min="5864" max="5864" width="12.7109375" style="2" customWidth="1"/>
    <col min="5865" max="5865" width="56.42578125" style="2" customWidth="1"/>
    <col min="5866" max="5866" width="7.140625" style="2" customWidth="1"/>
    <col min="5867" max="5867" width="10.7109375" style="2" customWidth="1"/>
    <col min="5868" max="5868" width="14.5703125" style="2" customWidth="1"/>
    <col min="5869" max="5869" width="16.7109375" style="2" customWidth="1"/>
    <col min="5870" max="5870" width="16.5703125" style="2" bestFit="1" customWidth="1"/>
    <col min="5871" max="6118" width="9.5703125" style="2"/>
    <col min="6119" max="6119" width="9.140625" style="2" customWidth="1"/>
    <col min="6120" max="6120" width="12.7109375" style="2" customWidth="1"/>
    <col min="6121" max="6121" width="56.42578125" style="2" customWidth="1"/>
    <col min="6122" max="6122" width="7.140625" style="2" customWidth="1"/>
    <col min="6123" max="6123" width="10.7109375" style="2" customWidth="1"/>
    <col min="6124" max="6124" width="14.5703125" style="2" customWidth="1"/>
    <col min="6125" max="6125" width="16.7109375" style="2" customWidth="1"/>
    <col min="6126" max="6126" width="16.5703125" style="2" bestFit="1" customWidth="1"/>
    <col min="6127" max="6374" width="9.5703125" style="2"/>
    <col min="6375" max="6375" width="9.140625" style="2" customWidth="1"/>
    <col min="6376" max="6376" width="12.7109375" style="2" customWidth="1"/>
    <col min="6377" max="6377" width="56.42578125" style="2" customWidth="1"/>
    <col min="6378" max="6378" width="7.140625" style="2" customWidth="1"/>
    <col min="6379" max="6379" width="10.7109375" style="2" customWidth="1"/>
    <col min="6380" max="6380" width="14.5703125" style="2" customWidth="1"/>
    <col min="6381" max="6381" width="16.7109375" style="2" customWidth="1"/>
    <col min="6382" max="6382" width="16.5703125" style="2" bestFit="1" customWidth="1"/>
    <col min="6383" max="6630" width="9.5703125" style="2"/>
    <col min="6631" max="6631" width="9.140625" style="2" customWidth="1"/>
    <col min="6632" max="6632" width="12.7109375" style="2" customWidth="1"/>
    <col min="6633" max="6633" width="56.42578125" style="2" customWidth="1"/>
    <col min="6634" max="6634" width="7.140625" style="2" customWidth="1"/>
    <col min="6635" max="6635" width="10.7109375" style="2" customWidth="1"/>
    <col min="6636" max="6636" width="14.5703125" style="2" customWidth="1"/>
    <col min="6637" max="6637" width="16.7109375" style="2" customWidth="1"/>
    <col min="6638" max="6638" width="16.5703125" style="2" bestFit="1" customWidth="1"/>
    <col min="6639" max="6886" width="9.5703125" style="2"/>
    <col min="6887" max="6887" width="9.140625" style="2" customWidth="1"/>
    <col min="6888" max="6888" width="12.7109375" style="2" customWidth="1"/>
    <col min="6889" max="6889" width="56.42578125" style="2" customWidth="1"/>
    <col min="6890" max="6890" width="7.140625" style="2" customWidth="1"/>
    <col min="6891" max="6891" width="10.7109375" style="2" customWidth="1"/>
    <col min="6892" max="6892" width="14.5703125" style="2" customWidth="1"/>
    <col min="6893" max="6893" width="16.7109375" style="2" customWidth="1"/>
    <col min="6894" max="6894" width="16.5703125" style="2" bestFit="1" customWidth="1"/>
    <col min="6895" max="7142" width="9.5703125" style="2"/>
    <col min="7143" max="7143" width="9.140625" style="2" customWidth="1"/>
    <col min="7144" max="7144" width="12.7109375" style="2" customWidth="1"/>
    <col min="7145" max="7145" width="56.42578125" style="2" customWidth="1"/>
    <col min="7146" max="7146" width="7.140625" style="2" customWidth="1"/>
    <col min="7147" max="7147" width="10.7109375" style="2" customWidth="1"/>
    <col min="7148" max="7148" width="14.5703125" style="2" customWidth="1"/>
    <col min="7149" max="7149" width="16.7109375" style="2" customWidth="1"/>
    <col min="7150" max="7150" width="16.5703125" style="2" bestFit="1" customWidth="1"/>
    <col min="7151" max="7398" width="9.5703125" style="2"/>
    <col min="7399" max="7399" width="9.140625" style="2" customWidth="1"/>
    <col min="7400" max="7400" width="12.7109375" style="2" customWidth="1"/>
    <col min="7401" max="7401" width="56.42578125" style="2" customWidth="1"/>
    <col min="7402" max="7402" width="7.140625" style="2" customWidth="1"/>
    <col min="7403" max="7403" width="10.7109375" style="2" customWidth="1"/>
    <col min="7404" max="7404" width="14.5703125" style="2" customWidth="1"/>
    <col min="7405" max="7405" width="16.7109375" style="2" customWidth="1"/>
    <col min="7406" max="7406" width="16.5703125" style="2" bestFit="1" customWidth="1"/>
    <col min="7407" max="7654" width="9.5703125" style="2"/>
    <col min="7655" max="7655" width="9.140625" style="2" customWidth="1"/>
    <col min="7656" max="7656" width="12.7109375" style="2" customWidth="1"/>
    <col min="7657" max="7657" width="56.42578125" style="2" customWidth="1"/>
    <col min="7658" max="7658" width="7.140625" style="2" customWidth="1"/>
    <col min="7659" max="7659" width="10.7109375" style="2" customWidth="1"/>
    <col min="7660" max="7660" width="14.5703125" style="2" customWidth="1"/>
    <col min="7661" max="7661" width="16.7109375" style="2" customWidth="1"/>
    <col min="7662" max="7662" width="16.5703125" style="2" bestFit="1" customWidth="1"/>
    <col min="7663" max="7910" width="9.5703125" style="2"/>
    <col min="7911" max="7911" width="9.140625" style="2" customWidth="1"/>
    <col min="7912" max="7912" width="12.7109375" style="2" customWidth="1"/>
    <col min="7913" max="7913" width="56.42578125" style="2" customWidth="1"/>
    <col min="7914" max="7914" width="7.140625" style="2" customWidth="1"/>
    <col min="7915" max="7915" width="10.7109375" style="2" customWidth="1"/>
    <col min="7916" max="7916" width="14.5703125" style="2" customWidth="1"/>
    <col min="7917" max="7917" width="16.7109375" style="2" customWidth="1"/>
    <col min="7918" max="7918" width="16.5703125" style="2" bestFit="1" customWidth="1"/>
    <col min="7919" max="8166" width="9.5703125" style="2"/>
    <col min="8167" max="8167" width="9.140625" style="2" customWidth="1"/>
    <col min="8168" max="8168" width="12.7109375" style="2" customWidth="1"/>
    <col min="8169" max="8169" width="56.42578125" style="2" customWidth="1"/>
    <col min="8170" max="8170" width="7.140625" style="2" customWidth="1"/>
    <col min="8171" max="8171" width="10.7109375" style="2" customWidth="1"/>
    <col min="8172" max="8172" width="14.5703125" style="2" customWidth="1"/>
    <col min="8173" max="8173" width="16.7109375" style="2" customWidth="1"/>
    <col min="8174" max="8174" width="16.5703125" style="2" bestFit="1" customWidth="1"/>
    <col min="8175" max="8422" width="9.5703125" style="2"/>
    <col min="8423" max="8423" width="9.140625" style="2" customWidth="1"/>
    <col min="8424" max="8424" width="12.7109375" style="2" customWidth="1"/>
    <col min="8425" max="8425" width="56.42578125" style="2" customWidth="1"/>
    <col min="8426" max="8426" width="7.140625" style="2" customWidth="1"/>
    <col min="8427" max="8427" width="10.7109375" style="2" customWidth="1"/>
    <col min="8428" max="8428" width="14.5703125" style="2" customWidth="1"/>
    <col min="8429" max="8429" width="16.7109375" style="2" customWidth="1"/>
    <col min="8430" max="8430" width="16.5703125" style="2" bestFit="1" customWidth="1"/>
    <col min="8431" max="8678" width="9.5703125" style="2"/>
    <col min="8679" max="8679" width="9.140625" style="2" customWidth="1"/>
    <col min="8680" max="8680" width="12.7109375" style="2" customWidth="1"/>
    <col min="8681" max="8681" width="56.42578125" style="2" customWidth="1"/>
    <col min="8682" max="8682" width="7.140625" style="2" customWidth="1"/>
    <col min="8683" max="8683" width="10.7109375" style="2" customWidth="1"/>
    <col min="8684" max="8684" width="14.5703125" style="2" customWidth="1"/>
    <col min="8685" max="8685" width="16.7109375" style="2" customWidth="1"/>
    <col min="8686" max="8686" width="16.5703125" style="2" bestFit="1" customWidth="1"/>
    <col min="8687" max="8934" width="9.5703125" style="2"/>
    <col min="8935" max="8935" width="9.140625" style="2" customWidth="1"/>
    <col min="8936" max="8936" width="12.7109375" style="2" customWidth="1"/>
    <col min="8937" max="8937" width="56.42578125" style="2" customWidth="1"/>
    <col min="8938" max="8938" width="7.140625" style="2" customWidth="1"/>
    <col min="8939" max="8939" width="10.7109375" style="2" customWidth="1"/>
    <col min="8940" max="8940" width="14.5703125" style="2" customWidth="1"/>
    <col min="8941" max="8941" width="16.7109375" style="2" customWidth="1"/>
    <col min="8942" max="8942" width="16.5703125" style="2" bestFit="1" customWidth="1"/>
    <col min="8943" max="9190" width="9.5703125" style="2"/>
    <col min="9191" max="9191" width="9.140625" style="2" customWidth="1"/>
    <col min="9192" max="9192" width="12.7109375" style="2" customWidth="1"/>
    <col min="9193" max="9193" width="56.42578125" style="2" customWidth="1"/>
    <col min="9194" max="9194" width="7.140625" style="2" customWidth="1"/>
    <col min="9195" max="9195" width="10.7109375" style="2" customWidth="1"/>
    <col min="9196" max="9196" width="14.5703125" style="2" customWidth="1"/>
    <col min="9197" max="9197" width="16.7109375" style="2" customWidth="1"/>
    <col min="9198" max="9198" width="16.5703125" style="2" bestFit="1" customWidth="1"/>
    <col min="9199" max="9446" width="9.5703125" style="2"/>
    <col min="9447" max="9447" width="9.140625" style="2" customWidth="1"/>
    <col min="9448" max="9448" width="12.7109375" style="2" customWidth="1"/>
    <col min="9449" max="9449" width="56.42578125" style="2" customWidth="1"/>
    <col min="9450" max="9450" width="7.140625" style="2" customWidth="1"/>
    <col min="9451" max="9451" width="10.7109375" style="2" customWidth="1"/>
    <col min="9452" max="9452" width="14.5703125" style="2" customWidth="1"/>
    <col min="9453" max="9453" width="16.7109375" style="2" customWidth="1"/>
    <col min="9454" max="9454" width="16.5703125" style="2" bestFit="1" customWidth="1"/>
    <col min="9455" max="9702" width="9.5703125" style="2"/>
    <col min="9703" max="9703" width="9.140625" style="2" customWidth="1"/>
    <col min="9704" max="9704" width="12.7109375" style="2" customWidth="1"/>
    <col min="9705" max="9705" width="56.42578125" style="2" customWidth="1"/>
    <col min="9706" max="9706" width="7.140625" style="2" customWidth="1"/>
    <col min="9707" max="9707" width="10.7109375" style="2" customWidth="1"/>
    <col min="9708" max="9708" width="14.5703125" style="2" customWidth="1"/>
    <col min="9709" max="9709" width="16.7109375" style="2" customWidth="1"/>
    <col min="9710" max="9710" width="16.5703125" style="2" bestFit="1" customWidth="1"/>
    <col min="9711" max="9958" width="9.5703125" style="2"/>
    <col min="9959" max="9959" width="9.140625" style="2" customWidth="1"/>
    <col min="9960" max="9960" width="12.7109375" style="2" customWidth="1"/>
    <col min="9961" max="9961" width="56.42578125" style="2" customWidth="1"/>
    <col min="9962" max="9962" width="7.140625" style="2" customWidth="1"/>
    <col min="9963" max="9963" width="10.7109375" style="2" customWidth="1"/>
    <col min="9964" max="9964" width="14.5703125" style="2" customWidth="1"/>
    <col min="9965" max="9965" width="16.7109375" style="2" customWidth="1"/>
    <col min="9966" max="9966" width="16.5703125" style="2" bestFit="1" customWidth="1"/>
    <col min="9967" max="10214" width="9.5703125" style="2"/>
    <col min="10215" max="10215" width="9.140625" style="2" customWidth="1"/>
    <col min="10216" max="10216" width="12.7109375" style="2" customWidth="1"/>
    <col min="10217" max="10217" width="56.42578125" style="2" customWidth="1"/>
    <col min="10218" max="10218" width="7.140625" style="2" customWidth="1"/>
    <col min="10219" max="10219" width="10.7109375" style="2" customWidth="1"/>
    <col min="10220" max="10220" width="14.5703125" style="2" customWidth="1"/>
    <col min="10221" max="10221" width="16.7109375" style="2" customWidth="1"/>
    <col min="10222" max="10222" width="16.5703125" style="2" bestFit="1" customWidth="1"/>
    <col min="10223" max="10470" width="9.5703125" style="2"/>
    <col min="10471" max="10471" width="9.140625" style="2" customWidth="1"/>
    <col min="10472" max="10472" width="12.7109375" style="2" customWidth="1"/>
    <col min="10473" max="10473" width="56.42578125" style="2" customWidth="1"/>
    <col min="10474" max="10474" width="7.140625" style="2" customWidth="1"/>
    <col min="10475" max="10475" width="10.7109375" style="2" customWidth="1"/>
    <col min="10476" max="10476" width="14.5703125" style="2" customWidth="1"/>
    <col min="10477" max="10477" width="16.7109375" style="2" customWidth="1"/>
    <col min="10478" max="10478" width="16.5703125" style="2" bestFit="1" customWidth="1"/>
    <col min="10479" max="10726" width="9.5703125" style="2"/>
    <col min="10727" max="10727" width="9.140625" style="2" customWidth="1"/>
    <col min="10728" max="10728" width="12.7109375" style="2" customWidth="1"/>
    <col min="10729" max="10729" width="56.42578125" style="2" customWidth="1"/>
    <col min="10730" max="10730" width="7.140625" style="2" customWidth="1"/>
    <col min="10731" max="10731" width="10.7109375" style="2" customWidth="1"/>
    <col min="10732" max="10732" width="14.5703125" style="2" customWidth="1"/>
    <col min="10733" max="10733" width="16.7109375" style="2" customWidth="1"/>
    <col min="10734" max="10734" width="16.5703125" style="2" bestFit="1" customWidth="1"/>
    <col min="10735" max="10982" width="9.5703125" style="2"/>
    <col min="10983" max="10983" width="9.140625" style="2" customWidth="1"/>
    <col min="10984" max="10984" width="12.7109375" style="2" customWidth="1"/>
    <col min="10985" max="10985" width="56.42578125" style="2" customWidth="1"/>
    <col min="10986" max="10986" width="7.140625" style="2" customWidth="1"/>
    <col min="10987" max="10987" width="10.7109375" style="2" customWidth="1"/>
    <col min="10988" max="10988" width="14.5703125" style="2" customWidth="1"/>
    <col min="10989" max="10989" width="16.7109375" style="2" customWidth="1"/>
    <col min="10990" max="10990" width="16.5703125" style="2" bestFit="1" customWidth="1"/>
    <col min="10991" max="11238" width="9.5703125" style="2"/>
    <col min="11239" max="11239" width="9.140625" style="2" customWidth="1"/>
    <col min="11240" max="11240" width="12.7109375" style="2" customWidth="1"/>
    <col min="11241" max="11241" width="56.42578125" style="2" customWidth="1"/>
    <col min="11242" max="11242" width="7.140625" style="2" customWidth="1"/>
    <col min="11243" max="11243" width="10.7109375" style="2" customWidth="1"/>
    <col min="11244" max="11244" width="14.5703125" style="2" customWidth="1"/>
    <col min="11245" max="11245" width="16.7109375" style="2" customWidth="1"/>
    <col min="11246" max="11246" width="16.5703125" style="2" bestFit="1" customWidth="1"/>
    <col min="11247" max="11494" width="9.5703125" style="2"/>
    <col min="11495" max="11495" width="9.140625" style="2" customWidth="1"/>
    <col min="11496" max="11496" width="12.7109375" style="2" customWidth="1"/>
    <col min="11497" max="11497" width="56.42578125" style="2" customWidth="1"/>
    <col min="11498" max="11498" width="7.140625" style="2" customWidth="1"/>
    <col min="11499" max="11499" width="10.7109375" style="2" customWidth="1"/>
    <col min="11500" max="11500" width="14.5703125" style="2" customWidth="1"/>
    <col min="11501" max="11501" width="16.7109375" style="2" customWidth="1"/>
    <col min="11502" max="11502" width="16.5703125" style="2" bestFit="1" customWidth="1"/>
    <col min="11503" max="11750" width="9.5703125" style="2"/>
    <col min="11751" max="11751" width="9.140625" style="2" customWidth="1"/>
    <col min="11752" max="11752" width="12.7109375" style="2" customWidth="1"/>
    <col min="11753" max="11753" width="56.42578125" style="2" customWidth="1"/>
    <col min="11754" max="11754" width="7.140625" style="2" customWidth="1"/>
    <col min="11755" max="11755" width="10.7109375" style="2" customWidth="1"/>
    <col min="11756" max="11756" width="14.5703125" style="2" customWidth="1"/>
    <col min="11757" max="11757" width="16.7109375" style="2" customWidth="1"/>
    <col min="11758" max="11758" width="16.5703125" style="2" bestFit="1" customWidth="1"/>
    <col min="11759" max="12006" width="9.5703125" style="2"/>
    <col min="12007" max="12007" width="9.140625" style="2" customWidth="1"/>
    <col min="12008" max="12008" width="12.7109375" style="2" customWidth="1"/>
    <col min="12009" max="12009" width="56.42578125" style="2" customWidth="1"/>
    <col min="12010" max="12010" width="7.140625" style="2" customWidth="1"/>
    <col min="12011" max="12011" width="10.7109375" style="2" customWidth="1"/>
    <col min="12012" max="12012" width="14.5703125" style="2" customWidth="1"/>
    <col min="12013" max="12013" width="16.7109375" style="2" customWidth="1"/>
    <col min="12014" max="12014" width="16.5703125" style="2" bestFit="1" customWidth="1"/>
    <col min="12015" max="12262" width="9.5703125" style="2"/>
    <col min="12263" max="12263" width="9.140625" style="2" customWidth="1"/>
    <col min="12264" max="12264" width="12.7109375" style="2" customWidth="1"/>
    <col min="12265" max="12265" width="56.42578125" style="2" customWidth="1"/>
    <col min="12266" max="12266" width="7.140625" style="2" customWidth="1"/>
    <col min="12267" max="12267" width="10.7109375" style="2" customWidth="1"/>
    <col min="12268" max="12268" width="14.5703125" style="2" customWidth="1"/>
    <col min="12269" max="12269" width="16.7109375" style="2" customWidth="1"/>
    <col min="12270" max="12270" width="16.5703125" style="2" bestFit="1" customWidth="1"/>
    <col min="12271" max="12518" width="9.5703125" style="2"/>
    <col min="12519" max="12519" width="9.140625" style="2" customWidth="1"/>
    <col min="12520" max="12520" width="12.7109375" style="2" customWidth="1"/>
    <col min="12521" max="12521" width="56.42578125" style="2" customWidth="1"/>
    <col min="12522" max="12522" width="7.140625" style="2" customWidth="1"/>
    <col min="12523" max="12523" width="10.7109375" style="2" customWidth="1"/>
    <col min="12524" max="12524" width="14.5703125" style="2" customWidth="1"/>
    <col min="12525" max="12525" width="16.7109375" style="2" customWidth="1"/>
    <col min="12526" max="12526" width="16.5703125" style="2" bestFit="1" customWidth="1"/>
    <col min="12527" max="12774" width="9.5703125" style="2"/>
    <col min="12775" max="12775" width="9.140625" style="2" customWidth="1"/>
    <col min="12776" max="12776" width="12.7109375" style="2" customWidth="1"/>
    <col min="12777" max="12777" width="56.42578125" style="2" customWidth="1"/>
    <col min="12778" max="12778" width="7.140625" style="2" customWidth="1"/>
    <col min="12779" max="12779" width="10.7109375" style="2" customWidth="1"/>
    <col min="12780" max="12780" width="14.5703125" style="2" customWidth="1"/>
    <col min="12781" max="12781" width="16.7109375" style="2" customWidth="1"/>
    <col min="12782" max="12782" width="16.5703125" style="2" bestFit="1" customWidth="1"/>
    <col min="12783" max="13030" width="9.5703125" style="2"/>
    <col min="13031" max="13031" width="9.140625" style="2" customWidth="1"/>
    <col min="13032" max="13032" width="12.7109375" style="2" customWidth="1"/>
    <col min="13033" max="13033" width="56.42578125" style="2" customWidth="1"/>
    <col min="13034" max="13034" width="7.140625" style="2" customWidth="1"/>
    <col min="13035" max="13035" width="10.7109375" style="2" customWidth="1"/>
    <col min="13036" max="13036" width="14.5703125" style="2" customWidth="1"/>
    <col min="13037" max="13037" width="16.7109375" style="2" customWidth="1"/>
    <col min="13038" max="13038" width="16.5703125" style="2" bestFit="1" customWidth="1"/>
    <col min="13039" max="13286" width="9.5703125" style="2"/>
    <col min="13287" max="13287" width="9.140625" style="2" customWidth="1"/>
    <col min="13288" max="13288" width="12.7109375" style="2" customWidth="1"/>
    <col min="13289" max="13289" width="56.42578125" style="2" customWidth="1"/>
    <col min="13290" max="13290" width="7.140625" style="2" customWidth="1"/>
    <col min="13291" max="13291" width="10.7109375" style="2" customWidth="1"/>
    <col min="13292" max="13292" width="14.5703125" style="2" customWidth="1"/>
    <col min="13293" max="13293" width="16.7109375" style="2" customWidth="1"/>
    <col min="13294" max="13294" width="16.5703125" style="2" bestFit="1" customWidth="1"/>
    <col min="13295" max="13542" width="9.5703125" style="2"/>
    <col min="13543" max="13543" width="9.140625" style="2" customWidth="1"/>
    <col min="13544" max="13544" width="12.7109375" style="2" customWidth="1"/>
    <col min="13545" max="13545" width="56.42578125" style="2" customWidth="1"/>
    <col min="13546" max="13546" width="7.140625" style="2" customWidth="1"/>
    <col min="13547" max="13547" width="10.7109375" style="2" customWidth="1"/>
    <col min="13548" max="13548" width="14.5703125" style="2" customWidth="1"/>
    <col min="13549" max="13549" width="16.7109375" style="2" customWidth="1"/>
    <col min="13550" max="13550" width="16.5703125" style="2" bestFit="1" customWidth="1"/>
    <col min="13551" max="13798" width="9.5703125" style="2"/>
    <col min="13799" max="13799" width="9.140625" style="2" customWidth="1"/>
    <col min="13800" max="13800" width="12.7109375" style="2" customWidth="1"/>
    <col min="13801" max="13801" width="56.42578125" style="2" customWidth="1"/>
    <col min="13802" max="13802" width="7.140625" style="2" customWidth="1"/>
    <col min="13803" max="13803" width="10.7109375" style="2" customWidth="1"/>
    <col min="13804" max="13804" width="14.5703125" style="2" customWidth="1"/>
    <col min="13805" max="13805" width="16.7109375" style="2" customWidth="1"/>
    <col min="13806" max="13806" width="16.5703125" style="2" bestFit="1" customWidth="1"/>
    <col min="13807" max="14054" width="9.5703125" style="2"/>
    <col min="14055" max="14055" width="9.140625" style="2" customWidth="1"/>
    <col min="14056" max="14056" width="12.7109375" style="2" customWidth="1"/>
    <col min="14057" max="14057" width="56.42578125" style="2" customWidth="1"/>
    <col min="14058" max="14058" width="7.140625" style="2" customWidth="1"/>
    <col min="14059" max="14059" width="10.7109375" style="2" customWidth="1"/>
    <col min="14060" max="14060" width="14.5703125" style="2" customWidth="1"/>
    <col min="14061" max="14061" width="16.7109375" style="2" customWidth="1"/>
    <col min="14062" max="14062" width="16.5703125" style="2" bestFit="1" customWidth="1"/>
    <col min="14063" max="14310" width="9.5703125" style="2"/>
    <col min="14311" max="14311" width="9.140625" style="2" customWidth="1"/>
    <col min="14312" max="14312" width="12.7109375" style="2" customWidth="1"/>
    <col min="14313" max="14313" width="56.42578125" style="2" customWidth="1"/>
    <col min="14314" max="14314" width="7.140625" style="2" customWidth="1"/>
    <col min="14315" max="14315" width="10.7109375" style="2" customWidth="1"/>
    <col min="14316" max="14316" width="14.5703125" style="2" customWidth="1"/>
    <col min="14317" max="14317" width="16.7109375" style="2" customWidth="1"/>
    <col min="14318" max="14318" width="16.5703125" style="2" bestFit="1" customWidth="1"/>
    <col min="14319" max="14566" width="9.5703125" style="2"/>
    <col min="14567" max="14567" width="9.140625" style="2" customWidth="1"/>
    <col min="14568" max="14568" width="12.7109375" style="2" customWidth="1"/>
    <col min="14569" max="14569" width="56.42578125" style="2" customWidth="1"/>
    <col min="14570" max="14570" width="7.140625" style="2" customWidth="1"/>
    <col min="14571" max="14571" width="10.7109375" style="2" customWidth="1"/>
    <col min="14572" max="14572" width="14.5703125" style="2" customWidth="1"/>
    <col min="14573" max="14573" width="16.7109375" style="2" customWidth="1"/>
    <col min="14574" max="14574" width="16.5703125" style="2" bestFit="1" customWidth="1"/>
    <col min="14575" max="14822" width="9.5703125" style="2"/>
    <col min="14823" max="14823" width="9.140625" style="2" customWidth="1"/>
    <col min="14824" max="14824" width="12.7109375" style="2" customWidth="1"/>
    <col min="14825" max="14825" width="56.42578125" style="2" customWidth="1"/>
    <col min="14826" max="14826" width="7.140625" style="2" customWidth="1"/>
    <col min="14827" max="14827" width="10.7109375" style="2" customWidth="1"/>
    <col min="14828" max="14828" width="14.5703125" style="2" customWidth="1"/>
    <col min="14829" max="14829" width="16.7109375" style="2" customWidth="1"/>
    <col min="14830" max="14830" width="16.5703125" style="2" bestFit="1" customWidth="1"/>
    <col min="14831" max="15078" width="9.5703125" style="2"/>
    <col min="15079" max="15079" width="9.140625" style="2" customWidth="1"/>
    <col min="15080" max="15080" width="12.7109375" style="2" customWidth="1"/>
    <col min="15081" max="15081" width="56.42578125" style="2" customWidth="1"/>
    <col min="15082" max="15082" width="7.140625" style="2" customWidth="1"/>
    <col min="15083" max="15083" width="10.7109375" style="2" customWidth="1"/>
    <col min="15084" max="15084" width="14.5703125" style="2" customWidth="1"/>
    <col min="15085" max="15085" width="16.7109375" style="2" customWidth="1"/>
    <col min="15086" max="15086" width="16.5703125" style="2" bestFit="1" customWidth="1"/>
    <col min="15087" max="15334" width="9.5703125" style="2"/>
    <col min="15335" max="15335" width="9.140625" style="2" customWidth="1"/>
    <col min="15336" max="15336" width="12.7109375" style="2" customWidth="1"/>
    <col min="15337" max="15337" width="56.42578125" style="2" customWidth="1"/>
    <col min="15338" max="15338" width="7.140625" style="2" customWidth="1"/>
    <col min="15339" max="15339" width="10.7109375" style="2" customWidth="1"/>
    <col min="15340" max="15340" width="14.5703125" style="2" customWidth="1"/>
    <col min="15341" max="15341" width="16.7109375" style="2" customWidth="1"/>
    <col min="15342" max="15342" width="16.5703125" style="2" bestFit="1" customWidth="1"/>
    <col min="15343" max="15590" width="9.5703125" style="2"/>
    <col min="15591" max="15591" width="9.140625" style="2" customWidth="1"/>
    <col min="15592" max="15592" width="12.7109375" style="2" customWidth="1"/>
    <col min="15593" max="15593" width="56.42578125" style="2" customWidth="1"/>
    <col min="15594" max="15594" width="7.140625" style="2" customWidth="1"/>
    <col min="15595" max="15595" width="10.7109375" style="2" customWidth="1"/>
    <col min="15596" max="15596" width="14.5703125" style="2" customWidth="1"/>
    <col min="15597" max="15597" width="16.7109375" style="2" customWidth="1"/>
    <col min="15598" max="15598" width="16.5703125" style="2" bestFit="1" customWidth="1"/>
    <col min="15599" max="15846" width="9.5703125" style="2"/>
    <col min="15847" max="15847" width="9.140625" style="2" customWidth="1"/>
    <col min="15848" max="15848" width="12.7109375" style="2" customWidth="1"/>
    <col min="15849" max="15849" width="56.42578125" style="2" customWidth="1"/>
    <col min="15850" max="15850" width="7.140625" style="2" customWidth="1"/>
    <col min="15851" max="15851" width="10.7109375" style="2" customWidth="1"/>
    <col min="15852" max="15852" width="14.5703125" style="2" customWidth="1"/>
    <col min="15853" max="15853" width="16.7109375" style="2" customWidth="1"/>
    <col min="15854" max="15854" width="16.5703125" style="2" bestFit="1" customWidth="1"/>
    <col min="15855" max="16102" width="9.5703125" style="2"/>
    <col min="16103" max="16103" width="9.140625" style="2" customWidth="1"/>
    <col min="16104" max="16104" width="12.7109375" style="2" customWidth="1"/>
    <col min="16105" max="16105" width="56.42578125" style="2" customWidth="1"/>
    <col min="16106" max="16106" width="7.140625" style="2" customWidth="1"/>
    <col min="16107" max="16107" width="10.7109375" style="2" customWidth="1"/>
    <col min="16108" max="16108" width="14.5703125" style="2" customWidth="1"/>
    <col min="16109" max="16109" width="16.7109375" style="2" customWidth="1"/>
    <col min="16110" max="16110" width="16.5703125" style="2" bestFit="1" customWidth="1"/>
    <col min="16111" max="16384" width="9.5703125" style="2"/>
  </cols>
  <sheetData>
    <row r="1" spans="2:7" ht="20.100000000000001" customHeight="1">
      <c r="B1" s="1681" t="s">
        <v>464</v>
      </c>
      <c r="C1" s="1681"/>
      <c r="D1" s="1681"/>
      <c r="E1" s="1681"/>
      <c r="F1" s="1681"/>
      <c r="G1" s="1681"/>
    </row>
    <row r="2" spans="2:7" ht="20.100000000000001" customHeight="1">
      <c r="B2" s="1682" t="s">
        <v>974</v>
      </c>
      <c r="C2" s="1683"/>
      <c r="D2" s="1683"/>
      <c r="E2" s="1683"/>
      <c r="F2" s="1683"/>
      <c r="G2" s="1684"/>
    </row>
    <row r="3" spans="2:7" ht="20.100000000000001" customHeight="1">
      <c r="B3" s="1685" t="s">
        <v>842</v>
      </c>
      <c r="C3" s="1685"/>
    </row>
    <row r="4" spans="2:7" ht="20.100000000000001" customHeight="1">
      <c r="B4" s="6" t="s">
        <v>0</v>
      </c>
    </row>
    <row r="5" spans="2:7" ht="13.15" customHeight="1">
      <c r="B5" s="7"/>
      <c r="C5" s="8"/>
      <c r="D5" s="7"/>
      <c r="E5" s="9"/>
      <c r="F5" s="10"/>
      <c r="G5" s="10"/>
    </row>
    <row r="6" spans="2:7">
      <c r="B6" s="12" t="s">
        <v>1</v>
      </c>
      <c r="C6" s="12" t="s">
        <v>2</v>
      </c>
      <c r="D6" s="12" t="s">
        <v>3</v>
      </c>
      <c r="E6" s="13" t="s">
        <v>4</v>
      </c>
      <c r="F6" s="14" t="s">
        <v>5</v>
      </c>
      <c r="G6" s="15" t="s">
        <v>6</v>
      </c>
    </row>
    <row r="7" spans="2:7">
      <c r="B7" s="17"/>
      <c r="C7" s="18"/>
      <c r="D7" s="17"/>
      <c r="E7" s="19"/>
      <c r="F7" s="20" t="s">
        <v>153</v>
      </c>
      <c r="G7" s="21" t="s">
        <v>153</v>
      </c>
    </row>
    <row r="8" spans="2:7">
      <c r="B8" s="22"/>
      <c r="C8" s="23"/>
      <c r="D8" s="22"/>
      <c r="E8" s="22"/>
      <c r="F8" s="24"/>
      <c r="G8" s="24"/>
    </row>
    <row r="9" spans="2:7">
      <c r="B9" s="25"/>
      <c r="C9" s="26" t="s">
        <v>7</v>
      </c>
      <c r="D9" s="27"/>
      <c r="E9" s="27"/>
      <c r="F9" s="28"/>
      <c r="G9" s="28"/>
    </row>
    <row r="10" spans="2:7">
      <c r="B10" s="25"/>
      <c r="C10" s="29"/>
      <c r="D10" s="27"/>
      <c r="E10" s="27"/>
      <c r="F10" s="28"/>
      <c r="G10" s="28"/>
    </row>
    <row r="11" spans="2:7">
      <c r="B11" s="30" t="s">
        <v>8</v>
      </c>
      <c r="C11" s="31" t="s">
        <v>359</v>
      </c>
      <c r="D11" s="27" t="s">
        <v>9</v>
      </c>
      <c r="E11" s="32">
        <v>1</v>
      </c>
      <c r="F11" s="56"/>
      <c r="G11" s="33">
        <f>E11*F11</f>
        <v>0</v>
      </c>
    </row>
    <row r="12" spans="2:7">
      <c r="B12" s="30"/>
      <c r="C12" s="31"/>
      <c r="D12" s="27"/>
      <c r="E12" s="32"/>
      <c r="F12" s="56"/>
      <c r="G12" s="33"/>
    </row>
    <row r="13" spans="2:7">
      <c r="B13" s="30" t="s">
        <v>10</v>
      </c>
      <c r="C13" s="31" t="s">
        <v>360</v>
      </c>
      <c r="D13" s="27" t="s">
        <v>9</v>
      </c>
      <c r="E13" s="32">
        <v>1</v>
      </c>
      <c r="F13" s="56"/>
      <c r="G13" s="33">
        <f>E13*F13</f>
        <v>0</v>
      </c>
    </row>
    <row r="14" spans="2:7">
      <c r="B14" s="30"/>
      <c r="C14" s="29"/>
      <c r="D14" s="27"/>
      <c r="E14" s="32"/>
      <c r="F14" s="33"/>
      <c r="G14" s="33"/>
    </row>
    <row r="15" spans="2:7" ht="25.5">
      <c r="B15" s="30" t="s">
        <v>11</v>
      </c>
      <c r="C15" s="29" t="s">
        <v>12</v>
      </c>
      <c r="D15" s="27" t="s">
        <v>9</v>
      </c>
      <c r="E15" s="32">
        <v>1</v>
      </c>
      <c r="F15" s="33"/>
      <c r="G15" s="33">
        <f>E15*F15</f>
        <v>0</v>
      </c>
    </row>
    <row r="16" spans="2:7">
      <c r="B16" s="30"/>
      <c r="C16" s="29"/>
      <c r="D16" s="27"/>
      <c r="E16" s="32"/>
      <c r="F16" s="33"/>
      <c r="G16" s="33"/>
    </row>
    <row r="17" spans="2:7">
      <c r="B17" s="30" t="s">
        <v>13</v>
      </c>
      <c r="C17" s="29" t="s">
        <v>14</v>
      </c>
      <c r="D17" s="27" t="s">
        <v>9</v>
      </c>
      <c r="E17" s="32">
        <v>1</v>
      </c>
      <c r="F17" s="33"/>
      <c r="G17" s="33">
        <f>E17*F17</f>
        <v>0</v>
      </c>
    </row>
    <row r="18" spans="2:7">
      <c r="B18" s="30"/>
      <c r="C18" s="29"/>
      <c r="D18" s="27"/>
      <c r="E18" s="32"/>
      <c r="F18" s="33"/>
      <c r="G18" s="33"/>
    </row>
    <row r="19" spans="2:7">
      <c r="B19" s="30" t="s">
        <v>15</v>
      </c>
      <c r="C19" s="29" t="s">
        <v>16</v>
      </c>
      <c r="D19" s="27" t="s">
        <v>9</v>
      </c>
      <c r="E19" s="32">
        <v>1</v>
      </c>
      <c r="F19" s="33"/>
      <c r="G19" s="33">
        <f>E19*F19</f>
        <v>0</v>
      </c>
    </row>
    <row r="20" spans="2:7">
      <c r="B20" s="236"/>
      <c r="C20" s="29"/>
      <c r="D20" s="27"/>
      <c r="E20" s="32"/>
      <c r="F20" s="33"/>
      <c r="G20" s="33"/>
    </row>
    <row r="21" spans="2:7">
      <c r="B21" s="1115" t="s">
        <v>972</v>
      </c>
      <c r="C21" s="1116" t="s">
        <v>973</v>
      </c>
      <c r="D21" s="1117" t="s">
        <v>9</v>
      </c>
      <c r="E21" s="1118">
        <v>1</v>
      </c>
      <c r="F21" s="1119"/>
      <c r="G21" s="1119">
        <f>E21*F21</f>
        <v>0</v>
      </c>
    </row>
    <row r="22" spans="2:7">
      <c r="B22" s="30"/>
      <c r="C22" s="29"/>
      <c r="D22" s="27"/>
      <c r="E22" s="32"/>
      <c r="F22" s="33"/>
      <c r="G22" s="33"/>
    </row>
    <row r="23" spans="2:7">
      <c r="B23" s="30"/>
      <c r="C23" s="26" t="s">
        <v>17</v>
      </c>
      <c r="D23" s="27"/>
      <c r="E23" s="32"/>
      <c r="F23" s="33"/>
      <c r="G23" s="33"/>
    </row>
    <row r="24" spans="2:7">
      <c r="B24" s="30"/>
      <c r="C24" s="26"/>
      <c r="D24" s="27"/>
      <c r="E24" s="32"/>
      <c r="F24" s="33"/>
      <c r="G24" s="33"/>
    </row>
    <row r="25" spans="2:7">
      <c r="B25" s="30"/>
      <c r="C25" s="35" t="s">
        <v>18</v>
      </c>
      <c r="D25" s="27"/>
      <c r="E25" s="32"/>
      <c r="F25" s="33"/>
      <c r="G25" s="33"/>
    </row>
    <row r="26" spans="2:7">
      <c r="B26" s="30"/>
      <c r="C26" s="36"/>
      <c r="D26" s="27"/>
      <c r="E26" s="32"/>
      <c r="F26" s="33"/>
      <c r="G26" s="33"/>
    </row>
    <row r="27" spans="2:7">
      <c r="B27" s="30" t="s">
        <v>19</v>
      </c>
      <c r="C27" s="29" t="s">
        <v>20</v>
      </c>
      <c r="D27" s="27" t="s">
        <v>9</v>
      </c>
      <c r="E27" s="32">
        <v>1</v>
      </c>
      <c r="F27" s="33"/>
      <c r="G27" s="33">
        <f>E27*F27</f>
        <v>0</v>
      </c>
    </row>
    <row r="28" spans="2:7">
      <c r="B28" s="30"/>
      <c r="C28" s="29"/>
      <c r="D28" s="27"/>
      <c r="E28" s="32"/>
      <c r="F28" s="33"/>
      <c r="G28" s="33"/>
    </row>
    <row r="29" spans="2:7" ht="25.5">
      <c r="B29" s="30" t="s">
        <v>21</v>
      </c>
      <c r="C29" s="29" t="s">
        <v>22</v>
      </c>
      <c r="D29" s="27" t="s">
        <v>23</v>
      </c>
      <c r="E29" s="32">
        <v>3</v>
      </c>
      <c r="F29" s="33"/>
      <c r="G29" s="33">
        <f>E29*F29</f>
        <v>0</v>
      </c>
    </row>
    <row r="30" spans="2:7">
      <c r="B30" s="30"/>
      <c r="C30" s="29"/>
      <c r="D30" s="27"/>
      <c r="E30" s="32"/>
      <c r="F30" s="33"/>
      <c r="G30" s="33"/>
    </row>
    <row r="31" spans="2:7" ht="38.25">
      <c r="B31" s="30" t="s">
        <v>24</v>
      </c>
      <c r="C31" s="221" t="s">
        <v>386</v>
      </c>
      <c r="D31" s="27" t="s">
        <v>23</v>
      </c>
      <c r="E31" s="32">
        <v>10</v>
      </c>
      <c r="F31" s="33"/>
      <c r="G31" s="33">
        <f>E31*F31</f>
        <v>0</v>
      </c>
    </row>
    <row r="32" spans="2:7">
      <c r="B32" s="30"/>
      <c r="C32" s="29"/>
      <c r="D32" s="27"/>
      <c r="E32" s="32"/>
      <c r="F32" s="33"/>
      <c r="G32" s="33"/>
    </row>
    <row r="33" spans="2:7" ht="25.5">
      <c r="B33" s="30" t="s">
        <v>25</v>
      </c>
      <c r="C33" s="29" t="s">
        <v>26</v>
      </c>
      <c r="D33" s="27" t="s">
        <v>23</v>
      </c>
      <c r="E33" s="32">
        <v>10</v>
      </c>
      <c r="F33" s="33"/>
      <c r="G33" s="33">
        <f>E33*F33</f>
        <v>0</v>
      </c>
    </row>
    <row r="34" spans="2:7">
      <c r="B34" s="30"/>
      <c r="C34" s="29"/>
      <c r="D34" s="27"/>
      <c r="E34" s="32"/>
      <c r="F34" s="33"/>
      <c r="G34" s="33"/>
    </row>
    <row r="35" spans="2:7" ht="33.75" customHeight="1">
      <c r="B35" s="30" t="s">
        <v>27</v>
      </c>
      <c r="C35" s="29" t="s">
        <v>358</v>
      </c>
      <c r="D35" s="27" t="s">
        <v>23</v>
      </c>
      <c r="E35" s="32">
        <v>10</v>
      </c>
      <c r="F35" s="1098"/>
      <c r="G35" s="33">
        <f>E35*F35</f>
        <v>0</v>
      </c>
    </row>
    <row r="36" spans="2:7">
      <c r="B36" s="30"/>
      <c r="C36" s="37"/>
      <c r="D36" s="30"/>
      <c r="E36" s="38"/>
      <c r="F36" s="1099"/>
      <c r="G36" s="33"/>
    </row>
    <row r="37" spans="2:7">
      <c r="B37" s="30"/>
      <c r="C37" s="26" t="s">
        <v>28</v>
      </c>
      <c r="D37" s="27"/>
      <c r="E37" s="32"/>
      <c r="F37" s="1100"/>
      <c r="G37" s="33"/>
    </row>
    <row r="38" spans="2:7">
      <c r="B38" s="30"/>
      <c r="C38" s="36"/>
      <c r="D38" s="27"/>
      <c r="E38" s="32"/>
      <c r="F38" s="1100"/>
      <c r="G38" s="33"/>
    </row>
    <row r="39" spans="2:7">
      <c r="B39" s="30"/>
      <c r="C39" s="35" t="s">
        <v>29</v>
      </c>
      <c r="D39" s="27"/>
      <c r="E39" s="32"/>
      <c r="F39" s="1100"/>
      <c r="G39" s="33"/>
    </row>
    <row r="40" spans="2:7">
      <c r="B40" s="30"/>
      <c r="C40" s="36"/>
      <c r="D40" s="27"/>
      <c r="E40" s="32"/>
      <c r="F40" s="1101"/>
      <c r="G40" s="33"/>
    </row>
    <row r="41" spans="2:7" ht="25.5">
      <c r="B41" s="30" t="s">
        <v>30</v>
      </c>
      <c r="C41" s="225" t="s">
        <v>1320</v>
      </c>
      <c r="D41" s="27" t="s">
        <v>31</v>
      </c>
      <c r="E41" s="32">
        <v>2</v>
      </c>
      <c r="F41" s="1103"/>
      <c r="G41" s="33">
        <f>E41*F41</f>
        <v>0</v>
      </c>
    </row>
    <row r="42" spans="2:7">
      <c r="B42" s="236"/>
      <c r="C42" s="221"/>
      <c r="D42" s="237"/>
      <c r="E42" s="238"/>
      <c r="F42" s="1102"/>
      <c r="G42" s="239"/>
    </row>
    <row r="43" spans="2:7">
      <c r="B43" s="222" t="s">
        <v>32</v>
      </c>
      <c r="C43" s="225" t="s">
        <v>988</v>
      </c>
      <c r="D43" s="220" t="s">
        <v>33</v>
      </c>
      <c r="E43" s="223">
        <v>200000</v>
      </c>
      <c r="F43" s="1103"/>
      <c r="G43" s="56">
        <f>E43*F43</f>
        <v>0</v>
      </c>
    </row>
    <row r="44" spans="2:7">
      <c r="B44" s="222"/>
      <c r="C44" s="221"/>
      <c r="D44" s="220"/>
      <c r="E44" s="223"/>
      <c r="F44" s="535"/>
      <c r="G44" s="255"/>
    </row>
    <row r="45" spans="2:7" ht="38.25">
      <c r="B45" s="30" t="s">
        <v>987</v>
      </c>
      <c r="C45" s="221" t="s">
        <v>1321</v>
      </c>
      <c r="D45" s="27" t="s">
        <v>31</v>
      </c>
      <c r="E45" s="32">
        <v>1</v>
      </c>
      <c r="F45" s="1103"/>
      <c r="G45" s="33">
        <f>E45*F45</f>
        <v>0</v>
      </c>
    </row>
    <row r="46" spans="2:7">
      <c r="B46" s="222" t="s">
        <v>1322</v>
      </c>
      <c r="C46" s="225" t="s">
        <v>1323</v>
      </c>
      <c r="D46" s="220" t="s">
        <v>33</v>
      </c>
      <c r="E46" s="223">
        <v>50000</v>
      </c>
      <c r="F46" s="1140"/>
      <c r="G46" s="33">
        <f>E46*F46</f>
        <v>0</v>
      </c>
    </row>
    <row r="47" spans="2:7">
      <c r="B47" s="236"/>
      <c r="C47" s="221"/>
      <c r="D47" s="237"/>
      <c r="E47" s="238"/>
      <c r="F47" s="1140"/>
      <c r="G47" s="239"/>
    </row>
    <row r="48" spans="2:7">
      <c r="B48" s="40"/>
      <c r="C48" s="256" t="s">
        <v>34</v>
      </c>
      <c r="D48" s="42"/>
      <c r="E48" s="43"/>
      <c r="F48" s="271"/>
      <c r="G48" s="56"/>
    </row>
    <row r="49" spans="2:7">
      <c r="B49" s="40"/>
      <c r="C49" s="257"/>
      <c r="D49" s="42"/>
      <c r="E49" s="43"/>
      <c r="F49" s="56"/>
      <c r="G49" s="56"/>
    </row>
    <row r="50" spans="2:7" ht="25.5">
      <c r="B50" s="40" t="s">
        <v>35</v>
      </c>
      <c r="C50" s="41" t="s">
        <v>36</v>
      </c>
      <c r="D50" s="42" t="s">
        <v>9</v>
      </c>
      <c r="E50" s="43">
        <v>1</v>
      </c>
      <c r="F50" s="56"/>
      <c r="G50" s="56">
        <f>E50*F50</f>
        <v>0</v>
      </c>
    </row>
    <row r="51" spans="2:7">
      <c r="B51" s="40"/>
      <c r="C51" s="41"/>
      <c r="D51" s="42"/>
      <c r="E51" s="43"/>
      <c r="F51" s="56"/>
      <c r="G51" s="56"/>
    </row>
    <row r="52" spans="2:7" ht="25.5">
      <c r="B52" s="40" t="s">
        <v>37</v>
      </c>
      <c r="C52" s="41" t="s">
        <v>38</v>
      </c>
      <c r="D52" s="42" t="s">
        <v>23</v>
      </c>
      <c r="E52" s="43">
        <v>10</v>
      </c>
      <c r="F52" s="56"/>
      <c r="G52" s="56">
        <f>E52*F52</f>
        <v>0</v>
      </c>
    </row>
    <row r="53" spans="2:7">
      <c r="B53" s="40"/>
      <c r="C53" s="41"/>
      <c r="D53" s="42"/>
      <c r="E53" s="43"/>
      <c r="F53" s="56"/>
      <c r="G53" s="56"/>
    </row>
    <row r="54" spans="2:7">
      <c r="B54" s="40"/>
      <c r="C54" s="258" t="s">
        <v>39</v>
      </c>
      <c r="D54" s="42"/>
      <c r="E54" s="43"/>
      <c r="F54" s="56"/>
      <c r="G54" s="56"/>
    </row>
    <row r="55" spans="2:7">
      <c r="B55" s="40"/>
      <c r="C55" s="257"/>
      <c r="D55" s="42"/>
      <c r="E55" s="43"/>
      <c r="F55" s="56"/>
      <c r="G55" s="56"/>
    </row>
    <row r="56" spans="2:7">
      <c r="B56" s="40" t="s">
        <v>40</v>
      </c>
      <c r="C56" s="41" t="s">
        <v>41</v>
      </c>
      <c r="D56" s="42" t="s">
        <v>9</v>
      </c>
      <c r="E56" s="43">
        <v>1</v>
      </c>
      <c r="F56" s="44"/>
      <c r="G56" s="56">
        <f>E56*F56</f>
        <v>0</v>
      </c>
    </row>
    <row r="57" spans="2:7">
      <c r="B57" s="40"/>
      <c r="C57" s="41"/>
      <c r="D57" s="42"/>
      <c r="E57" s="43"/>
      <c r="F57" s="44"/>
      <c r="G57" s="56"/>
    </row>
    <row r="58" spans="2:7">
      <c r="B58" s="40" t="s">
        <v>42</v>
      </c>
      <c r="C58" s="41" t="s">
        <v>43</v>
      </c>
      <c r="D58" s="42" t="s">
        <v>23</v>
      </c>
      <c r="E58" s="43">
        <v>10</v>
      </c>
      <c r="F58" s="44"/>
      <c r="G58" s="56">
        <f>E58*F58</f>
        <v>0</v>
      </c>
    </row>
    <row r="59" spans="2:7">
      <c r="B59" s="224"/>
      <c r="C59" s="41"/>
      <c r="D59" s="42"/>
      <c r="E59" s="43"/>
      <c r="F59" s="44"/>
      <c r="G59" s="56"/>
    </row>
    <row r="60" spans="2:7">
      <c r="B60" s="40" t="s">
        <v>460</v>
      </c>
      <c r="C60" s="41" t="s">
        <v>458</v>
      </c>
      <c r="D60" s="42" t="s">
        <v>148</v>
      </c>
      <c r="E60" s="43">
        <v>1</v>
      </c>
      <c r="F60" s="44"/>
      <c r="G60" s="56">
        <f>E60*F60</f>
        <v>0</v>
      </c>
    </row>
    <row r="61" spans="2:7">
      <c r="B61" s="40"/>
      <c r="C61" s="41"/>
      <c r="D61" s="42"/>
      <c r="E61" s="43"/>
      <c r="F61" s="44"/>
      <c r="G61" s="56"/>
    </row>
    <row r="62" spans="2:7">
      <c r="B62" s="40" t="s">
        <v>44</v>
      </c>
      <c r="C62" s="41" t="s">
        <v>45</v>
      </c>
      <c r="D62" s="42" t="s">
        <v>23</v>
      </c>
      <c r="E62" s="43">
        <v>6</v>
      </c>
      <c r="F62" s="44"/>
      <c r="G62" s="56">
        <f>E62*F62</f>
        <v>0</v>
      </c>
    </row>
    <row r="63" spans="2:7">
      <c r="B63" s="224"/>
      <c r="C63" s="225"/>
      <c r="D63" s="226"/>
      <c r="E63" s="227"/>
      <c r="F63" s="202"/>
      <c r="G63" s="255"/>
    </row>
    <row r="64" spans="2:7" ht="25.5">
      <c r="B64" s="40" t="s">
        <v>46</v>
      </c>
      <c r="C64" s="41" t="s">
        <v>459</v>
      </c>
      <c r="D64" s="42" t="s">
        <v>355</v>
      </c>
      <c r="E64" s="43">
        <v>6</v>
      </c>
      <c r="F64" s="44"/>
      <c r="G64" s="44">
        <f>E64*F64</f>
        <v>0</v>
      </c>
    </row>
    <row r="65" spans="2:7">
      <c r="B65" s="40"/>
      <c r="C65" s="41"/>
      <c r="D65" s="42"/>
      <c r="E65" s="43"/>
      <c r="F65" s="44"/>
      <c r="G65" s="56"/>
    </row>
    <row r="66" spans="2:7" ht="25.5">
      <c r="B66" s="40" t="s">
        <v>47</v>
      </c>
      <c r="C66" s="41" t="s">
        <v>240</v>
      </c>
      <c r="D66" s="42" t="s">
        <v>23</v>
      </c>
      <c r="E66" s="43">
        <v>10</v>
      </c>
      <c r="F66" s="44"/>
      <c r="G66" s="56">
        <f>E66*F66</f>
        <v>0</v>
      </c>
    </row>
    <row r="67" spans="2:7">
      <c r="B67" s="40"/>
      <c r="C67" s="41"/>
      <c r="D67" s="42"/>
      <c r="E67" s="43"/>
      <c r="F67" s="44"/>
      <c r="G67" s="56"/>
    </row>
    <row r="68" spans="2:7">
      <c r="B68" s="40"/>
      <c r="C68" s="41"/>
      <c r="D68" s="42"/>
      <c r="E68" s="43"/>
      <c r="F68" s="56"/>
      <c r="G68" s="56"/>
    </row>
    <row r="69" spans="2:7" s="52" customFormat="1">
      <c r="B69" s="259"/>
      <c r="C69" s="260"/>
      <c r="D69" s="261"/>
      <c r="E69" s="262"/>
      <c r="F69" s="263" t="s">
        <v>48</v>
      </c>
      <c r="G69" s="264">
        <f>SUM(G8:G68)</f>
        <v>0</v>
      </c>
    </row>
    <row r="70" spans="2:7">
      <c r="B70" s="40"/>
      <c r="C70" s="41"/>
      <c r="D70" s="42"/>
      <c r="E70" s="43"/>
      <c r="F70" s="44"/>
      <c r="G70" s="56"/>
    </row>
    <row r="71" spans="2:7" ht="13.5" customHeight="1">
      <c r="B71" s="40"/>
      <c r="C71" s="41"/>
      <c r="D71" s="42"/>
      <c r="E71" s="43"/>
      <c r="F71" s="56"/>
      <c r="G71" s="56"/>
    </row>
    <row r="72" spans="2:7">
      <c r="B72" s="40"/>
      <c r="C72" s="265" t="s">
        <v>49</v>
      </c>
      <c r="D72" s="40"/>
      <c r="E72" s="266"/>
      <c r="F72" s="56"/>
      <c r="G72" s="56"/>
    </row>
    <row r="73" spans="2:7">
      <c r="B73" s="40"/>
      <c r="C73" s="267"/>
      <c r="D73" s="40"/>
      <c r="E73" s="266"/>
      <c r="F73" s="56"/>
      <c r="G73" s="56"/>
    </row>
    <row r="74" spans="2:7">
      <c r="B74" s="40"/>
      <c r="C74" s="196" t="s">
        <v>50</v>
      </c>
      <c r="D74" s="40"/>
      <c r="E74" s="266"/>
      <c r="F74" s="268"/>
      <c r="G74" s="269"/>
    </row>
    <row r="75" spans="2:7">
      <c r="B75" s="40"/>
      <c r="C75" s="257"/>
      <c r="D75" s="42"/>
      <c r="E75" s="43"/>
      <c r="F75" s="270"/>
      <c r="G75" s="271"/>
    </row>
    <row r="76" spans="2:7">
      <c r="B76" s="40" t="s">
        <v>51</v>
      </c>
      <c r="C76" s="41" t="s">
        <v>52</v>
      </c>
      <c r="D76" s="42" t="s">
        <v>31</v>
      </c>
      <c r="E76" s="43">
        <v>20</v>
      </c>
      <c r="F76" s="56"/>
      <c r="G76" s="56">
        <f>E76*F76</f>
        <v>0</v>
      </c>
    </row>
    <row r="77" spans="2:7" ht="13.15" customHeight="1">
      <c r="B77" s="40"/>
      <c r="C77" s="257"/>
      <c r="D77" s="42"/>
      <c r="E77" s="55"/>
      <c r="F77" s="56"/>
      <c r="G77" s="56"/>
    </row>
    <row r="78" spans="2:7" ht="13.15" customHeight="1">
      <c r="B78" s="40"/>
      <c r="C78" s="196" t="s">
        <v>49</v>
      </c>
      <c r="D78" s="40"/>
      <c r="E78" s="272"/>
      <c r="F78" s="56"/>
      <c r="G78" s="56"/>
    </row>
    <row r="79" spans="2:7" ht="13.15" customHeight="1">
      <c r="B79" s="40"/>
      <c r="C79" s="257"/>
      <c r="D79" s="42"/>
      <c r="E79" s="55"/>
      <c r="F79" s="56"/>
      <c r="G79" s="56"/>
    </row>
    <row r="80" spans="2:7" ht="28.5" customHeight="1">
      <c r="B80" s="40" t="s">
        <v>53</v>
      </c>
      <c r="C80" s="41" t="s">
        <v>970</v>
      </c>
      <c r="D80" s="42" t="s">
        <v>9</v>
      </c>
      <c r="E80" s="43">
        <v>1</v>
      </c>
      <c r="F80" s="56"/>
      <c r="G80" s="56">
        <f>E80*F80</f>
        <v>0</v>
      </c>
    </row>
    <row r="81" spans="2:7">
      <c r="B81" s="30"/>
      <c r="C81" s="29"/>
      <c r="D81" s="27"/>
      <c r="E81" s="54"/>
      <c r="F81" s="33"/>
      <c r="G81" s="33"/>
    </row>
    <row r="82" spans="2:7">
      <c r="B82" s="25"/>
      <c r="C82" s="35" t="s">
        <v>54</v>
      </c>
      <c r="D82" s="27"/>
      <c r="E82" s="54"/>
      <c r="F82" s="33"/>
      <c r="G82" s="33"/>
    </row>
    <row r="83" spans="2:7">
      <c r="B83" s="25"/>
      <c r="C83" s="36"/>
      <c r="D83" s="27"/>
      <c r="E83" s="54"/>
      <c r="F83" s="33"/>
      <c r="G83" s="33"/>
    </row>
    <row r="84" spans="2:7">
      <c r="B84" s="40" t="s">
        <v>55</v>
      </c>
      <c r="C84" s="41" t="s">
        <v>56</v>
      </c>
      <c r="D84" s="42" t="s">
        <v>31</v>
      </c>
      <c r="E84" s="43">
        <v>2</v>
      </c>
      <c r="F84" s="56"/>
      <c r="G84" s="56">
        <f>E84*F84</f>
        <v>0</v>
      </c>
    </row>
    <row r="85" spans="2:7">
      <c r="B85" s="40"/>
      <c r="C85" s="41"/>
      <c r="D85" s="42"/>
      <c r="E85" s="55"/>
      <c r="F85" s="56"/>
      <c r="G85" s="56"/>
    </row>
    <row r="86" spans="2:7" ht="25.5">
      <c r="B86" s="40" t="s">
        <v>57</v>
      </c>
      <c r="C86" s="197" t="s">
        <v>58</v>
      </c>
      <c r="D86" s="40" t="s">
        <v>23</v>
      </c>
      <c r="E86" s="266">
        <v>10</v>
      </c>
      <c r="F86" s="274"/>
      <c r="G86" s="274">
        <f>E86*F86</f>
        <v>0</v>
      </c>
    </row>
    <row r="87" spans="2:7" ht="11.25" customHeight="1">
      <c r="B87" s="40"/>
      <c r="C87" s="197"/>
      <c r="D87" s="40"/>
      <c r="E87" s="266"/>
      <c r="F87" s="274"/>
      <c r="G87" s="274"/>
    </row>
    <row r="88" spans="2:7" ht="20.25" customHeight="1">
      <c r="B88" s="40"/>
      <c r="C88" s="258"/>
      <c r="D88" s="42"/>
      <c r="E88" s="55"/>
      <c r="F88" s="56"/>
      <c r="G88" s="56"/>
    </row>
    <row r="89" spans="2:7">
      <c r="B89" s="40"/>
      <c r="C89" s="258"/>
      <c r="D89" s="42"/>
      <c r="E89" s="43"/>
      <c r="F89" s="56"/>
      <c r="G89" s="56"/>
    </row>
    <row r="90" spans="2:7" ht="20.25" customHeight="1">
      <c r="B90" s="45"/>
      <c r="C90" s="46"/>
      <c r="D90" s="47"/>
      <c r="E90" s="48"/>
      <c r="F90" s="49" t="s">
        <v>48</v>
      </c>
      <c r="G90" s="50">
        <f>SUM(G75:G89)</f>
        <v>0</v>
      </c>
    </row>
    <row r="91" spans="2:7" ht="46.5" customHeight="1">
      <c r="B91" s="240"/>
      <c r="C91" s="1086" t="s">
        <v>390</v>
      </c>
      <c r="D91" s="236"/>
      <c r="E91" s="241"/>
      <c r="F91" s="242"/>
      <c r="G91" s="239"/>
    </row>
    <row r="92" spans="2:7" ht="16.5" customHeight="1">
      <c r="B92" s="240"/>
      <c r="C92" s="1087" t="s">
        <v>391</v>
      </c>
      <c r="D92" s="236"/>
      <c r="E92" s="241"/>
      <c r="F92" s="242"/>
      <c r="G92" s="239"/>
    </row>
    <row r="93" spans="2:7" ht="33" customHeight="1">
      <c r="B93" s="240" t="s">
        <v>59</v>
      </c>
      <c r="C93" s="1088" t="s">
        <v>392</v>
      </c>
      <c r="D93" s="1089" t="s">
        <v>9</v>
      </c>
      <c r="E93" s="1090">
        <v>1</v>
      </c>
      <c r="F93" s="1091"/>
      <c r="G93" s="33">
        <f t="shared" ref="G93:G98" si="0">E93*F93</f>
        <v>0</v>
      </c>
    </row>
    <row r="94" spans="2:7" ht="39" customHeight="1">
      <c r="B94" s="240" t="s">
        <v>357</v>
      </c>
      <c r="C94" s="1088" t="s">
        <v>393</v>
      </c>
      <c r="D94" s="1089" t="s">
        <v>9</v>
      </c>
      <c r="E94" s="1090">
        <v>1</v>
      </c>
      <c r="F94" s="1091"/>
      <c r="G94" s="33">
        <f t="shared" si="0"/>
        <v>0</v>
      </c>
    </row>
    <row r="95" spans="2:7" ht="48.75" customHeight="1">
      <c r="B95" s="240" t="s">
        <v>387</v>
      </c>
      <c r="C95" s="1088" t="s">
        <v>971</v>
      </c>
      <c r="D95" s="1089" t="s">
        <v>9</v>
      </c>
      <c r="E95" s="1090">
        <v>1</v>
      </c>
      <c r="F95" s="1091"/>
      <c r="G95" s="33">
        <f t="shared" si="0"/>
        <v>0</v>
      </c>
    </row>
    <row r="96" spans="2:7" ht="44.25" customHeight="1">
      <c r="B96" s="240" t="s">
        <v>388</v>
      </c>
      <c r="C96" s="1088" t="s">
        <v>394</v>
      </c>
      <c r="D96" s="1089" t="s">
        <v>9</v>
      </c>
      <c r="E96" s="1090">
        <v>1</v>
      </c>
      <c r="F96" s="1091"/>
      <c r="G96" s="33">
        <f t="shared" si="0"/>
        <v>0</v>
      </c>
    </row>
    <row r="97" spans="2:7" ht="68.25" customHeight="1">
      <c r="B97" s="240" t="s">
        <v>389</v>
      </c>
      <c r="C97" s="1088" t="s">
        <v>1324</v>
      </c>
      <c r="D97" s="236" t="s">
        <v>31</v>
      </c>
      <c r="E97" s="1090">
        <v>5</v>
      </c>
      <c r="F97" s="1104"/>
      <c r="G97" s="33">
        <f t="shared" si="0"/>
        <v>0</v>
      </c>
    </row>
    <row r="98" spans="2:7" ht="23.25" customHeight="1">
      <c r="B98" s="240" t="s">
        <v>426</v>
      </c>
      <c r="C98" s="1088" t="s">
        <v>395</v>
      </c>
      <c r="D98" s="1089" t="s">
        <v>148</v>
      </c>
      <c r="E98" s="1090">
        <v>1</v>
      </c>
      <c r="F98" s="1091"/>
      <c r="G98" s="33">
        <f t="shared" si="0"/>
        <v>0</v>
      </c>
    </row>
    <row r="99" spans="2:7" ht="13.5" customHeight="1">
      <c r="B99" s="248"/>
      <c r="C99" s="46"/>
      <c r="D99" s="47"/>
      <c r="E99" s="48"/>
      <c r="F99" s="49" t="s">
        <v>48</v>
      </c>
      <c r="G99" s="50">
        <f>SUM(G93:G98)</f>
        <v>0</v>
      </c>
    </row>
    <row r="100" spans="2:7" ht="21" customHeight="1">
      <c r="B100" s="240"/>
      <c r="C100" s="1092" t="s">
        <v>396</v>
      </c>
      <c r="D100" s="237"/>
      <c r="E100" s="238"/>
      <c r="F100" s="242"/>
      <c r="G100" s="239"/>
    </row>
    <row r="101" spans="2:7" ht="34.5" customHeight="1">
      <c r="B101" s="240" t="s">
        <v>427</v>
      </c>
      <c r="C101" s="1644" t="s">
        <v>1311</v>
      </c>
      <c r="D101" s="237" t="s">
        <v>9</v>
      </c>
      <c r="E101" s="238">
        <v>1</v>
      </c>
      <c r="F101" s="239"/>
      <c r="G101" s="239">
        <f t="shared" ref="G101:G123" si="1">E101*F101</f>
        <v>0</v>
      </c>
    </row>
    <row r="102" spans="2:7" ht="30" customHeight="1">
      <c r="B102" s="240" t="s">
        <v>428</v>
      </c>
      <c r="C102" s="1644" t="s">
        <v>397</v>
      </c>
      <c r="D102" s="237" t="s">
        <v>9</v>
      </c>
      <c r="E102" s="238">
        <v>1</v>
      </c>
      <c r="F102" s="239"/>
      <c r="G102" s="239">
        <f t="shared" si="1"/>
        <v>0</v>
      </c>
    </row>
    <row r="103" spans="2:7" ht="69" customHeight="1">
      <c r="B103" s="240" t="s">
        <v>429</v>
      </c>
      <c r="C103" s="1088" t="s">
        <v>1317</v>
      </c>
      <c r="D103" s="237" t="s">
        <v>9</v>
      </c>
      <c r="E103" s="238">
        <v>1</v>
      </c>
      <c r="F103" s="239"/>
      <c r="G103" s="239">
        <f t="shared" si="1"/>
        <v>0</v>
      </c>
    </row>
    <row r="104" spans="2:7" ht="16.5" customHeight="1">
      <c r="B104" s="240" t="s">
        <v>430</v>
      </c>
      <c r="C104" s="1645" t="s">
        <v>412</v>
      </c>
      <c r="D104" s="237" t="s">
        <v>31</v>
      </c>
      <c r="E104" s="238">
        <v>2</v>
      </c>
      <c r="F104" s="239"/>
      <c r="G104" s="239">
        <f t="shared" si="1"/>
        <v>0</v>
      </c>
    </row>
    <row r="105" spans="2:7" ht="56.25" customHeight="1">
      <c r="B105" s="240" t="s">
        <v>431</v>
      </c>
      <c r="C105" s="1644" t="s">
        <v>408</v>
      </c>
      <c r="D105" s="237" t="s">
        <v>31</v>
      </c>
      <c r="E105" s="238">
        <v>6</v>
      </c>
      <c r="F105" s="239"/>
      <c r="G105" s="239">
        <f t="shared" si="1"/>
        <v>0</v>
      </c>
    </row>
    <row r="106" spans="2:7" ht="36.75" customHeight="1">
      <c r="B106" s="240" t="s">
        <v>432</v>
      </c>
      <c r="C106" s="1644" t="s">
        <v>1312</v>
      </c>
      <c r="D106" s="237" t="s">
        <v>9</v>
      </c>
      <c r="E106" s="238">
        <v>1</v>
      </c>
      <c r="F106" s="239"/>
      <c r="G106" s="239">
        <f t="shared" si="1"/>
        <v>0</v>
      </c>
    </row>
    <row r="107" spans="2:7" ht="36.75" customHeight="1">
      <c r="B107" s="240" t="s">
        <v>433</v>
      </c>
      <c r="C107" s="1644" t="s">
        <v>1313</v>
      </c>
      <c r="D107" s="237" t="s">
        <v>9</v>
      </c>
      <c r="E107" s="238">
        <v>1</v>
      </c>
      <c r="F107" s="239"/>
      <c r="G107" s="239">
        <f t="shared" si="1"/>
        <v>0</v>
      </c>
    </row>
    <row r="108" spans="2:7" ht="32.25" customHeight="1">
      <c r="B108" s="240" t="s">
        <v>434</v>
      </c>
      <c r="C108" s="1644" t="s">
        <v>1314</v>
      </c>
      <c r="D108" s="237" t="s">
        <v>9</v>
      </c>
      <c r="E108" s="238">
        <v>1</v>
      </c>
      <c r="F108" s="239"/>
      <c r="G108" s="239">
        <f t="shared" si="1"/>
        <v>0</v>
      </c>
    </row>
    <row r="109" spans="2:7" ht="28.5" customHeight="1">
      <c r="B109" s="240" t="s">
        <v>435</v>
      </c>
      <c r="C109" s="1644" t="s">
        <v>409</v>
      </c>
      <c r="D109" s="237" t="s">
        <v>9</v>
      </c>
      <c r="E109" s="238">
        <v>1</v>
      </c>
      <c r="F109" s="239"/>
      <c r="G109" s="239">
        <f t="shared" si="1"/>
        <v>0</v>
      </c>
    </row>
    <row r="110" spans="2:7" ht="21" customHeight="1">
      <c r="B110" s="240" t="s">
        <v>436</v>
      </c>
      <c r="C110" s="1644" t="s">
        <v>398</v>
      </c>
      <c r="D110" s="237" t="s">
        <v>9</v>
      </c>
      <c r="E110" s="238">
        <v>1</v>
      </c>
      <c r="F110" s="239"/>
      <c r="G110" s="239">
        <f t="shared" si="1"/>
        <v>0</v>
      </c>
    </row>
    <row r="111" spans="2:7" ht="23.25" customHeight="1">
      <c r="B111" s="240" t="s">
        <v>437</v>
      </c>
      <c r="C111" s="1644" t="s">
        <v>399</v>
      </c>
      <c r="D111" s="237" t="s">
        <v>9</v>
      </c>
      <c r="E111" s="238">
        <v>1</v>
      </c>
      <c r="F111" s="239"/>
      <c r="G111" s="239">
        <f t="shared" si="1"/>
        <v>0</v>
      </c>
    </row>
    <row r="112" spans="2:7" ht="29.25" customHeight="1">
      <c r="B112" s="240" t="s">
        <v>438</v>
      </c>
      <c r="C112" s="1644" t="s">
        <v>400</v>
      </c>
      <c r="D112" s="237" t="s">
        <v>9</v>
      </c>
      <c r="E112" s="238">
        <v>1</v>
      </c>
      <c r="F112" s="239"/>
      <c r="G112" s="239">
        <f t="shared" si="1"/>
        <v>0</v>
      </c>
    </row>
    <row r="113" spans="2:7" ht="27" customHeight="1">
      <c r="B113" s="240" t="s">
        <v>439</v>
      </c>
      <c r="C113" s="1644" t="s">
        <v>401</v>
      </c>
      <c r="D113" s="237" t="s">
        <v>31</v>
      </c>
      <c r="E113" s="238">
        <v>10</v>
      </c>
      <c r="F113" s="239"/>
      <c r="G113" s="239">
        <f t="shared" si="1"/>
        <v>0</v>
      </c>
    </row>
    <row r="114" spans="2:7" ht="21" customHeight="1">
      <c r="B114" s="240" t="s">
        <v>440</v>
      </c>
      <c r="C114" s="1644" t="s">
        <v>402</v>
      </c>
      <c r="D114" s="237" t="s">
        <v>9</v>
      </c>
      <c r="E114" s="238">
        <v>1</v>
      </c>
      <c r="F114" s="239"/>
      <c r="G114" s="239">
        <f t="shared" si="1"/>
        <v>0</v>
      </c>
    </row>
    <row r="115" spans="2:7" ht="32.25" customHeight="1">
      <c r="B115" s="240" t="s">
        <v>441</v>
      </c>
      <c r="C115" s="1644" t="s">
        <v>410</v>
      </c>
      <c r="D115" s="237" t="s">
        <v>31</v>
      </c>
      <c r="E115" s="238">
        <v>1</v>
      </c>
      <c r="F115" s="239"/>
      <c r="G115" s="239">
        <f t="shared" si="1"/>
        <v>0</v>
      </c>
    </row>
    <row r="116" spans="2:7" ht="30" customHeight="1">
      <c r="B116" s="240" t="s">
        <v>442</v>
      </c>
      <c r="C116" s="1644" t="s">
        <v>403</v>
      </c>
      <c r="D116" s="237" t="s">
        <v>31</v>
      </c>
      <c r="E116" s="238">
        <v>24</v>
      </c>
      <c r="F116" s="239"/>
      <c r="G116" s="239">
        <f t="shared" si="1"/>
        <v>0</v>
      </c>
    </row>
    <row r="117" spans="2:7" ht="34.5" customHeight="1">
      <c r="B117" s="240" t="s">
        <v>443</v>
      </c>
      <c r="C117" s="1644" t="s">
        <v>404</v>
      </c>
      <c r="D117" s="237" t="s">
        <v>9</v>
      </c>
      <c r="E117" s="238">
        <v>1</v>
      </c>
      <c r="F117" s="239"/>
      <c r="G117" s="239">
        <f t="shared" si="1"/>
        <v>0</v>
      </c>
    </row>
    <row r="118" spans="2:7" ht="30" customHeight="1">
      <c r="B118" s="240" t="s">
        <v>444</v>
      </c>
      <c r="C118" s="1644" t="s">
        <v>425</v>
      </c>
      <c r="D118" s="237" t="s">
        <v>9</v>
      </c>
      <c r="E118" s="238">
        <v>1</v>
      </c>
      <c r="F118" s="239"/>
      <c r="G118" s="239">
        <f t="shared" si="1"/>
        <v>0</v>
      </c>
    </row>
    <row r="119" spans="2:7" ht="30" customHeight="1">
      <c r="B119" s="240" t="s">
        <v>445</v>
      </c>
      <c r="C119" s="1644" t="s">
        <v>405</v>
      </c>
      <c r="D119" s="237" t="s">
        <v>9</v>
      </c>
      <c r="E119" s="238">
        <v>1</v>
      </c>
      <c r="F119" s="239"/>
      <c r="G119" s="239">
        <f t="shared" si="1"/>
        <v>0</v>
      </c>
    </row>
    <row r="120" spans="2:7" ht="29.25" customHeight="1">
      <c r="B120" s="240" t="s">
        <v>446</v>
      </c>
      <c r="C120" s="1088" t="s">
        <v>1310</v>
      </c>
      <c r="D120" s="237" t="s">
        <v>9</v>
      </c>
      <c r="E120" s="238">
        <v>1</v>
      </c>
      <c r="F120" s="239"/>
      <c r="G120" s="239">
        <f t="shared" si="1"/>
        <v>0</v>
      </c>
    </row>
    <row r="121" spans="2:7" ht="29.25" customHeight="1">
      <c r="B121" s="240" t="s">
        <v>447</v>
      </c>
      <c r="C121" s="1644" t="s">
        <v>411</v>
      </c>
      <c r="D121" s="237" t="s">
        <v>31</v>
      </c>
      <c r="E121" s="238">
        <v>2</v>
      </c>
      <c r="F121" s="239"/>
      <c r="G121" s="239">
        <f t="shared" si="1"/>
        <v>0</v>
      </c>
    </row>
    <row r="122" spans="2:7" ht="29.25" customHeight="1">
      <c r="B122" s="240" t="s">
        <v>448</v>
      </c>
      <c r="C122" s="1644" t="s">
        <v>406</v>
      </c>
      <c r="D122" s="237" t="s">
        <v>9</v>
      </c>
      <c r="E122" s="238">
        <v>1</v>
      </c>
      <c r="F122" s="239"/>
      <c r="G122" s="239">
        <f t="shared" si="1"/>
        <v>0</v>
      </c>
    </row>
    <row r="123" spans="2:7" ht="42.75" customHeight="1">
      <c r="B123" s="245" t="s">
        <v>449</v>
      </c>
      <c r="C123" s="1644" t="s">
        <v>407</v>
      </c>
      <c r="D123" s="237" t="s">
        <v>9</v>
      </c>
      <c r="E123" s="238">
        <v>1</v>
      </c>
      <c r="F123" s="239"/>
      <c r="G123" s="239">
        <f t="shared" si="1"/>
        <v>0</v>
      </c>
    </row>
    <row r="124" spans="2:7" ht="21" customHeight="1">
      <c r="B124" s="45"/>
      <c r="C124" s="46"/>
      <c r="D124" s="47"/>
      <c r="E124" s="48"/>
      <c r="F124" s="247" t="s">
        <v>48</v>
      </c>
      <c r="G124" s="246">
        <f>SUM(G101:G123)</f>
        <v>0</v>
      </c>
    </row>
    <row r="125" spans="2:7" ht="21" customHeight="1">
      <c r="B125" s="240"/>
      <c r="C125" s="1093"/>
      <c r="D125" s="237"/>
      <c r="E125" s="238"/>
      <c r="F125" s="239"/>
      <c r="G125" s="239"/>
    </row>
    <row r="126" spans="2:7" ht="21" customHeight="1">
      <c r="B126" s="240"/>
      <c r="C126" s="1094" t="s">
        <v>413</v>
      </c>
      <c r="D126" s="237"/>
      <c r="E126" s="238"/>
      <c r="F126" s="239"/>
      <c r="G126" s="239"/>
    </row>
    <row r="127" spans="2:7" ht="21" customHeight="1">
      <c r="B127" s="240"/>
      <c r="C127" s="1093"/>
      <c r="D127" s="237"/>
      <c r="E127" s="238"/>
      <c r="F127" s="239"/>
      <c r="G127" s="239"/>
    </row>
    <row r="128" spans="2:7" ht="21" customHeight="1">
      <c r="B128" s="182" t="s">
        <v>447</v>
      </c>
      <c r="C128" s="1095" t="s">
        <v>414</v>
      </c>
      <c r="D128" s="237" t="s">
        <v>9</v>
      </c>
      <c r="E128" s="238">
        <v>1</v>
      </c>
      <c r="F128" s="239"/>
      <c r="G128" s="239">
        <f t="shared" ref="G128:G140" si="2">E128*F128</f>
        <v>0</v>
      </c>
    </row>
    <row r="129" spans="2:7" ht="21" customHeight="1">
      <c r="B129" s="182" t="s">
        <v>448</v>
      </c>
      <c r="C129" s="1095" t="s">
        <v>419</v>
      </c>
      <c r="D129" s="237" t="s">
        <v>9</v>
      </c>
      <c r="E129" s="238">
        <v>1</v>
      </c>
      <c r="F129" s="239"/>
      <c r="G129" s="239">
        <f t="shared" si="2"/>
        <v>0</v>
      </c>
    </row>
    <row r="130" spans="2:7" ht="21" customHeight="1">
      <c r="B130" s="182" t="s">
        <v>449</v>
      </c>
      <c r="C130" s="1095" t="s">
        <v>415</v>
      </c>
      <c r="D130" s="237" t="s">
        <v>9</v>
      </c>
      <c r="E130" s="238">
        <v>1</v>
      </c>
      <c r="F130" s="239"/>
      <c r="G130" s="239">
        <f t="shared" si="2"/>
        <v>0</v>
      </c>
    </row>
    <row r="131" spans="2:7" ht="21" customHeight="1">
      <c r="B131" s="182" t="s">
        <v>450</v>
      </c>
      <c r="C131" s="1095" t="s">
        <v>416</v>
      </c>
      <c r="D131" s="237" t="s">
        <v>9</v>
      </c>
      <c r="E131" s="238">
        <v>1</v>
      </c>
      <c r="F131" s="239"/>
      <c r="G131" s="239">
        <f t="shared" si="2"/>
        <v>0</v>
      </c>
    </row>
    <row r="132" spans="2:7" ht="26.25" customHeight="1">
      <c r="B132" s="182" t="s">
        <v>451</v>
      </c>
      <c r="C132" s="1095" t="s">
        <v>422</v>
      </c>
      <c r="D132" s="237" t="s">
        <v>9</v>
      </c>
      <c r="E132" s="238">
        <v>1</v>
      </c>
      <c r="F132" s="239"/>
      <c r="G132" s="239">
        <f t="shared" si="2"/>
        <v>0</v>
      </c>
    </row>
    <row r="133" spans="2:7" ht="21" customHeight="1">
      <c r="B133" s="182" t="s">
        <v>452</v>
      </c>
      <c r="C133" s="1095" t="s">
        <v>417</v>
      </c>
      <c r="D133" s="237" t="s">
        <v>9</v>
      </c>
      <c r="E133" s="238">
        <v>1</v>
      </c>
      <c r="F133" s="239"/>
      <c r="G133" s="239">
        <f t="shared" si="2"/>
        <v>0</v>
      </c>
    </row>
    <row r="134" spans="2:7" ht="30" customHeight="1">
      <c r="B134" s="182" t="s">
        <v>453</v>
      </c>
      <c r="C134" s="1095" t="s">
        <v>423</v>
      </c>
      <c r="D134" s="237" t="s">
        <v>9</v>
      </c>
      <c r="E134" s="238">
        <v>1</v>
      </c>
      <c r="F134" s="239"/>
      <c r="G134" s="239">
        <f t="shared" si="2"/>
        <v>0</v>
      </c>
    </row>
    <row r="135" spans="2:7" ht="30" customHeight="1">
      <c r="B135" s="182" t="s">
        <v>454</v>
      </c>
      <c r="C135" s="1095" t="s">
        <v>424</v>
      </c>
      <c r="D135" s="237" t="s">
        <v>9</v>
      </c>
      <c r="E135" s="238">
        <v>1</v>
      </c>
      <c r="F135" s="239"/>
      <c r="G135" s="239">
        <f t="shared" si="2"/>
        <v>0</v>
      </c>
    </row>
    <row r="136" spans="2:7" ht="21" customHeight="1">
      <c r="B136" s="182" t="s">
        <v>455</v>
      </c>
      <c r="C136" s="1095" t="s">
        <v>418</v>
      </c>
      <c r="D136" s="237" t="s">
        <v>9</v>
      </c>
      <c r="E136" s="238">
        <v>1</v>
      </c>
      <c r="F136" s="239"/>
      <c r="G136" s="239">
        <f t="shared" si="2"/>
        <v>0</v>
      </c>
    </row>
    <row r="137" spans="2:7" ht="21" customHeight="1">
      <c r="B137" s="240"/>
      <c r="C137" s="1093"/>
      <c r="D137" s="237"/>
      <c r="E137" s="238"/>
      <c r="F137" s="239"/>
      <c r="G137" s="239"/>
    </row>
    <row r="138" spans="2:7" ht="21" customHeight="1">
      <c r="B138" s="240"/>
      <c r="C138" s="1093" t="s">
        <v>351</v>
      </c>
      <c r="D138" s="237"/>
      <c r="E138" s="238"/>
      <c r="F138" s="239"/>
      <c r="G138" s="239"/>
    </row>
    <row r="139" spans="2:7" ht="13.5" customHeight="1">
      <c r="B139" s="240"/>
      <c r="C139" s="1093"/>
      <c r="D139" s="237"/>
      <c r="E139" s="238"/>
      <c r="F139" s="239"/>
      <c r="G139" s="239"/>
    </row>
    <row r="140" spans="2:7" ht="21" customHeight="1">
      <c r="B140" s="182" t="s">
        <v>456</v>
      </c>
      <c r="C140" s="1095" t="s">
        <v>420</v>
      </c>
      <c r="D140" s="237" t="s">
        <v>23</v>
      </c>
      <c r="E140" s="238">
        <v>12</v>
      </c>
      <c r="F140" s="239"/>
      <c r="G140" s="239">
        <f t="shared" si="2"/>
        <v>0</v>
      </c>
    </row>
    <row r="141" spans="2:7" ht="21" customHeight="1">
      <c r="B141" s="182" t="s">
        <v>457</v>
      </c>
      <c r="C141" s="1095" t="s">
        <v>421</v>
      </c>
      <c r="D141" s="237" t="s">
        <v>9</v>
      </c>
      <c r="E141" s="238">
        <v>1</v>
      </c>
      <c r="F141" s="239"/>
      <c r="G141" s="239">
        <f>E141*F141</f>
        <v>0</v>
      </c>
    </row>
    <row r="142" spans="2:7" ht="21" customHeight="1">
      <c r="B142" s="30"/>
      <c r="C142" s="26" t="s">
        <v>60</v>
      </c>
      <c r="D142" s="27"/>
      <c r="E142" s="32"/>
      <c r="F142" s="33"/>
      <c r="G142" s="239"/>
    </row>
    <row r="143" spans="2:7" ht="314.25" customHeight="1">
      <c r="B143" s="30" t="s">
        <v>848</v>
      </c>
      <c r="C143" s="1312" t="s">
        <v>1330</v>
      </c>
      <c r="D143" s="27" t="s">
        <v>9</v>
      </c>
      <c r="E143" s="32">
        <v>1</v>
      </c>
      <c r="F143" s="33"/>
      <c r="G143" s="239">
        <f>E143*F143</f>
        <v>0</v>
      </c>
    </row>
    <row r="144" spans="2:7" ht="31.5" customHeight="1">
      <c r="B144" s="30" t="s">
        <v>847</v>
      </c>
      <c r="C144" s="29" t="s">
        <v>61</v>
      </c>
      <c r="D144" s="27" t="s">
        <v>31</v>
      </c>
      <c r="E144" s="32">
        <v>15</v>
      </c>
      <c r="F144" s="33"/>
      <c r="G144" s="239">
        <f>E144*F144</f>
        <v>0</v>
      </c>
    </row>
    <row r="145" spans="2:7" ht="33" customHeight="1">
      <c r="B145" s="30" t="s">
        <v>846</v>
      </c>
      <c r="C145" s="60" t="s">
        <v>62</v>
      </c>
      <c r="D145" s="61" t="s">
        <v>9</v>
      </c>
      <c r="E145" s="62">
        <v>1</v>
      </c>
      <c r="F145" s="33"/>
      <c r="G145" s="239">
        <f>E145*F145</f>
        <v>0</v>
      </c>
    </row>
    <row r="146" spans="2:7" ht="25.5" customHeight="1">
      <c r="B146" s="30" t="s">
        <v>1318</v>
      </c>
      <c r="C146" s="63" t="s">
        <v>63</v>
      </c>
      <c r="D146" s="61" t="s">
        <v>9</v>
      </c>
      <c r="E146" s="62">
        <v>1</v>
      </c>
      <c r="F146" s="33"/>
      <c r="G146" s="239">
        <f>E146*F146</f>
        <v>0</v>
      </c>
    </row>
    <row r="147" spans="2:7" ht="21" customHeight="1">
      <c r="B147" s="250"/>
      <c r="C147" s="1096"/>
      <c r="D147" s="237"/>
      <c r="E147" s="238"/>
      <c r="F147" s="239"/>
      <c r="G147" s="239"/>
    </row>
    <row r="148" spans="2:7" ht="21" customHeight="1">
      <c r="B148" s="249"/>
      <c r="C148" s="244"/>
      <c r="D148" s="47"/>
      <c r="E148" s="48"/>
      <c r="F148" s="247" t="s">
        <v>48</v>
      </c>
      <c r="G148" s="246">
        <f>SUM(G128:G146)</f>
        <v>0</v>
      </c>
    </row>
    <row r="149" spans="2:7" ht="21" customHeight="1">
      <c r="B149" s="240"/>
      <c r="C149" s="1097"/>
      <c r="D149" s="237"/>
      <c r="E149" s="238"/>
      <c r="F149" s="239"/>
      <c r="G149" s="239"/>
    </row>
    <row r="150" spans="2:7" ht="21" customHeight="1">
      <c r="B150" s="240"/>
      <c r="C150" s="243"/>
      <c r="D150" s="237"/>
      <c r="E150" s="238"/>
      <c r="F150" s="239"/>
      <c r="G150" s="239"/>
    </row>
    <row r="151" spans="2:7" ht="13.15" customHeight="1">
      <c r="B151" s="30"/>
      <c r="C151" s="37"/>
      <c r="D151" s="59"/>
      <c r="E151" s="59"/>
      <c r="F151" s="58"/>
      <c r="G151" s="58"/>
    </row>
    <row r="152" spans="2:7" ht="13.15" customHeight="1">
      <c r="B152" s="30"/>
      <c r="C152" s="53" t="s">
        <v>64</v>
      </c>
      <c r="D152" s="59"/>
      <c r="E152" s="59"/>
      <c r="F152" s="58"/>
      <c r="G152" s="58"/>
    </row>
    <row r="153" spans="2:7" ht="13.15" customHeight="1">
      <c r="B153" s="30"/>
      <c r="C153" s="37"/>
      <c r="D153" s="59"/>
      <c r="E153" s="59"/>
      <c r="F153" s="58"/>
      <c r="G153" s="58"/>
    </row>
    <row r="154" spans="2:7" ht="13.15" customHeight="1">
      <c r="B154" s="30"/>
      <c r="C154" s="66" t="s">
        <v>843</v>
      </c>
      <c r="D154" s="59"/>
      <c r="E154" s="59"/>
      <c r="F154" s="58"/>
      <c r="G154" s="58">
        <f>G69</f>
        <v>0</v>
      </c>
    </row>
    <row r="155" spans="2:7" ht="13.15" customHeight="1">
      <c r="B155" s="30"/>
      <c r="C155" s="66" t="s">
        <v>844</v>
      </c>
      <c r="D155" s="59"/>
      <c r="E155" s="59"/>
      <c r="F155" s="58"/>
      <c r="G155" s="58">
        <f>G90+G99+G124</f>
        <v>0</v>
      </c>
    </row>
    <row r="156" spans="2:7" ht="13.15" customHeight="1">
      <c r="B156" s="30"/>
      <c r="C156" s="66" t="s">
        <v>845</v>
      </c>
      <c r="D156" s="59"/>
      <c r="E156" s="59"/>
      <c r="F156" s="58"/>
      <c r="G156" s="58">
        <f>G148</f>
        <v>0</v>
      </c>
    </row>
    <row r="157" spans="2:7" ht="13.15" customHeight="1">
      <c r="B157" s="30"/>
      <c r="C157" s="66"/>
      <c r="D157" s="59"/>
      <c r="E157" s="59"/>
      <c r="F157" s="58"/>
      <c r="G157" s="58"/>
    </row>
    <row r="158" spans="2:7" ht="13.15" customHeight="1">
      <c r="B158" s="30"/>
      <c r="C158" s="66"/>
      <c r="D158" s="59"/>
      <c r="E158" s="59"/>
      <c r="F158" s="58"/>
      <c r="G158" s="58"/>
    </row>
    <row r="159" spans="2:7" ht="13.15" customHeight="1">
      <c r="B159" s="30"/>
      <c r="C159" s="66"/>
      <c r="D159" s="59"/>
      <c r="E159" s="59"/>
      <c r="F159" s="58"/>
      <c r="G159" s="58"/>
    </row>
    <row r="160" spans="2:7" ht="13.15" customHeight="1">
      <c r="B160" s="30"/>
      <c r="C160" s="66"/>
      <c r="D160" s="59"/>
      <c r="E160" s="59"/>
      <c r="F160" s="58"/>
      <c r="G160" s="58"/>
    </row>
    <row r="161" spans="2:7" ht="13.15" customHeight="1">
      <c r="B161" s="30"/>
      <c r="C161" s="37"/>
      <c r="D161" s="59"/>
      <c r="E161" s="59"/>
      <c r="F161" s="58"/>
      <c r="G161" s="58"/>
    </row>
    <row r="162" spans="2:7" ht="13.15" customHeight="1">
      <c r="B162" s="30"/>
      <c r="C162" s="37"/>
      <c r="D162" s="59"/>
      <c r="E162" s="59"/>
      <c r="F162" s="58"/>
      <c r="G162" s="58"/>
    </row>
    <row r="163" spans="2:7" ht="13.15" customHeight="1">
      <c r="B163" s="30"/>
      <c r="C163" s="37"/>
      <c r="D163" s="59"/>
      <c r="E163" s="59"/>
      <c r="F163" s="58"/>
      <c r="G163" s="58"/>
    </row>
    <row r="164" spans="2:7" ht="13.15" customHeight="1">
      <c r="B164" s="30"/>
      <c r="C164" s="37"/>
      <c r="D164" s="59"/>
      <c r="E164" s="59"/>
      <c r="F164" s="58"/>
      <c r="G164" s="58"/>
    </row>
    <row r="165" spans="2:7" ht="13.15" customHeight="1">
      <c r="B165" s="30"/>
      <c r="C165" s="37"/>
      <c r="D165" s="59"/>
      <c r="E165" s="59"/>
      <c r="F165" s="58"/>
      <c r="G165" s="58"/>
    </row>
    <row r="166" spans="2:7" ht="13.15" customHeight="1">
      <c r="B166" s="30"/>
      <c r="C166" s="37"/>
      <c r="D166" s="59"/>
      <c r="E166" s="59"/>
      <c r="F166" s="58"/>
      <c r="G166" s="58"/>
    </row>
    <row r="167" spans="2:7" ht="13.15" customHeight="1">
      <c r="B167" s="30"/>
      <c r="C167" s="37"/>
      <c r="D167" s="59"/>
      <c r="E167" s="59"/>
      <c r="F167" s="58"/>
      <c r="G167" s="58"/>
    </row>
    <row r="168" spans="2:7" ht="13.15" customHeight="1">
      <c r="B168" s="30"/>
      <c r="C168" s="37"/>
      <c r="D168" s="59"/>
      <c r="E168" s="59"/>
      <c r="F168" s="58"/>
      <c r="G168" s="58"/>
    </row>
    <row r="169" spans="2:7" ht="13.15" customHeight="1">
      <c r="B169" s="30"/>
      <c r="C169" s="37"/>
      <c r="D169" s="59"/>
      <c r="E169" s="59"/>
      <c r="F169" s="58"/>
      <c r="G169" s="58"/>
    </row>
    <row r="170" spans="2:7" ht="13.15" customHeight="1">
      <c r="B170" s="30"/>
      <c r="C170" s="37"/>
      <c r="D170" s="59"/>
      <c r="E170" s="59"/>
      <c r="F170" s="58"/>
      <c r="G170" s="58"/>
    </row>
    <row r="171" spans="2:7" ht="13.15" customHeight="1">
      <c r="B171" s="30"/>
      <c r="C171" s="37"/>
      <c r="D171" s="59"/>
      <c r="E171" s="59"/>
      <c r="F171" s="58"/>
      <c r="G171" s="58"/>
    </row>
    <row r="172" spans="2:7" ht="13.15" customHeight="1">
      <c r="B172" s="30"/>
      <c r="C172" s="37"/>
      <c r="D172" s="59"/>
      <c r="E172" s="59"/>
      <c r="F172" s="58"/>
      <c r="G172" s="58"/>
    </row>
    <row r="173" spans="2:7" ht="13.15" customHeight="1">
      <c r="B173" s="30"/>
      <c r="C173" s="37"/>
      <c r="D173" s="59"/>
      <c r="E173" s="59"/>
      <c r="F173" s="58"/>
      <c r="G173" s="58"/>
    </row>
    <row r="174" spans="2:7" ht="13.15" customHeight="1">
      <c r="B174" s="30"/>
      <c r="C174" s="37"/>
      <c r="D174" s="59"/>
      <c r="E174" s="59"/>
      <c r="F174" s="58"/>
      <c r="G174" s="58"/>
    </row>
    <row r="175" spans="2:7" ht="13.15" customHeight="1">
      <c r="B175" s="30"/>
      <c r="C175" s="37"/>
      <c r="D175" s="59"/>
      <c r="E175" s="59"/>
      <c r="F175" s="58"/>
      <c r="G175" s="58"/>
    </row>
    <row r="176" spans="2:7" ht="13.15" customHeight="1">
      <c r="B176" s="30"/>
      <c r="C176" s="37"/>
      <c r="D176" s="59"/>
      <c r="E176" s="59"/>
      <c r="F176" s="58"/>
      <c r="G176" s="58"/>
    </row>
    <row r="177" spans="2:7" ht="13.15" customHeight="1">
      <c r="B177" s="30"/>
      <c r="C177" s="37"/>
      <c r="D177" s="59"/>
      <c r="E177" s="59"/>
      <c r="F177" s="58"/>
      <c r="G177" s="58"/>
    </row>
    <row r="178" spans="2:7" ht="13.15" customHeight="1">
      <c r="B178" s="30"/>
      <c r="C178" s="37"/>
      <c r="D178" s="59"/>
      <c r="E178" s="59"/>
      <c r="F178" s="58"/>
      <c r="G178" s="58"/>
    </row>
    <row r="179" spans="2:7" ht="13.15" customHeight="1">
      <c r="B179" s="30"/>
      <c r="C179" s="37"/>
      <c r="D179" s="59"/>
      <c r="E179" s="59"/>
      <c r="F179" s="58"/>
      <c r="G179" s="58"/>
    </row>
    <row r="180" spans="2:7" ht="13.15" customHeight="1">
      <c r="B180" s="30"/>
      <c r="C180" s="37"/>
      <c r="D180" s="59"/>
      <c r="E180" s="59"/>
      <c r="F180" s="58"/>
      <c r="G180" s="58"/>
    </row>
    <row r="181" spans="2:7" ht="13.15" customHeight="1">
      <c r="B181" s="30"/>
      <c r="C181" s="37"/>
      <c r="D181" s="59"/>
      <c r="E181" s="59"/>
      <c r="F181" s="58"/>
      <c r="G181" s="58"/>
    </row>
    <row r="182" spans="2:7" ht="13.15" customHeight="1">
      <c r="B182" s="30"/>
      <c r="C182" s="37"/>
      <c r="D182" s="59"/>
      <c r="E182" s="59"/>
      <c r="F182" s="58"/>
      <c r="G182" s="58"/>
    </row>
    <row r="183" spans="2:7" ht="13.15" customHeight="1">
      <c r="B183" s="30"/>
      <c r="C183" s="37"/>
      <c r="D183" s="59"/>
      <c r="E183" s="59"/>
      <c r="F183" s="58"/>
      <c r="G183" s="58"/>
    </row>
    <row r="184" spans="2:7" ht="13.15" customHeight="1">
      <c r="B184" s="30"/>
      <c r="C184" s="37"/>
      <c r="D184" s="59"/>
      <c r="E184" s="59"/>
      <c r="F184" s="58"/>
      <c r="G184" s="58"/>
    </row>
    <row r="185" spans="2:7" ht="13.15" customHeight="1">
      <c r="B185" s="30"/>
      <c r="C185" s="37"/>
      <c r="D185" s="59"/>
      <c r="E185" s="59"/>
      <c r="F185" s="58"/>
      <c r="G185" s="58"/>
    </row>
    <row r="186" spans="2:7" ht="13.15" customHeight="1">
      <c r="B186" s="30"/>
      <c r="C186" s="37"/>
      <c r="D186" s="59"/>
      <c r="E186" s="59"/>
      <c r="F186" s="58"/>
      <c r="G186" s="58"/>
    </row>
    <row r="187" spans="2:7" ht="13.15" customHeight="1">
      <c r="B187" s="30"/>
      <c r="C187" s="37"/>
      <c r="D187" s="59"/>
      <c r="E187" s="59"/>
      <c r="F187" s="58"/>
      <c r="G187" s="58"/>
    </row>
    <row r="188" spans="2:7" ht="13.15" customHeight="1">
      <c r="B188" s="30"/>
      <c r="C188" s="37"/>
      <c r="D188" s="59"/>
      <c r="E188" s="59"/>
      <c r="F188" s="58"/>
      <c r="G188" s="58"/>
    </row>
    <row r="189" spans="2:7" ht="13.15" customHeight="1">
      <c r="B189" s="30"/>
      <c r="C189" s="37"/>
      <c r="D189" s="59"/>
      <c r="E189" s="59"/>
      <c r="F189" s="58"/>
      <c r="G189" s="58"/>
    </row>
    <row r="190" spans="2:7" ht="13.15" customHeight="1">
      <c r="B190" s="30"/>
      <c r="C190" s="37"/>
      <c r="D190" s="59"/>
      <c r="E190" s="59"/>
      <c r="F190" s="58"/>
      <c r="G190" s="58"/>
    </row>
    <row r="191" spans="2:7" ht="13.15" customHeight="1">
      <c r="B191" s="30"/>
      <c r="C191" s="37"/>
      <c r="D191" s="59"/>
      <c r="E191" s="59"/>
      <c r="F191" s="58"/>
      <c r="G191" s="58"/>
    </row>
    <row r="192" spans="2:7" ht="13.15" customHeight="1">
      <c r="B192" s="30"/>
      <c r="C192" s="37"/>
      <c r="D192" s="59"/>
      <c r="E192" s="59"/>
      <c r="F192" s="58"/>
      <c r="G192" s="58"/>
    </row>
    <row r="193" spans="2:7" ht="13.15" customHeight="1">
      <c r="B193" s="30"/>
      <c r="C193" s="37"/>
      <c r="D193" s="59"/>
      <c r="E193" s="59"/>
      <c r="F193" s="58"/>
      <c r="G193" s="58"/>
    </row>
    <row r="194" spans="2:7" ht="13.15" customHeight="1">
      <c r="B194" s="30"/>
      <c r="C194" s="37"/>
      <c r="D194" s="59"/>
      <c r="E194" s="59"/>
      <c r="F194" s="58"/>
      <c r="G194" s="58"/>
    </row>
    <row r="195" spans="2:7" ht="13.15" customHeight="1">
      <c r="B195" s="30"/>
      <c r="C195" s="37"/>
      <c r="D195" s="59"/>
      <c r="E195" s="59"/>
      <c r="F195" s="58"/>
      <c r="G195" s="58"/>
    </row>
    <row r="196" spans="2:7" ht="13.15" customHeight="1">
      <c r="B196" s="30"/>
      <c r="C196" s="37"/>
      <c r="D196" s="59"/>
      <c r="E196" s="59"/>
      <c r="F196" s="58"/>
      <c r="G196" s="58"/>
    </row>
    <row r="197" spans="2:7" ht="13.15" customHeight="1">
      <c r="B197" s="30"/>
      <c r="C197" s="37"/>
      <c r="D197" s="59"/>
      <c r="E197" s="59"/>
      <c r="F197" s="58"/>
      <c r="G197" s="58"/>
    </row>
    <row r="198" spans="2:7" ht="13.15" customHeight="1">
      <c r="B198" s="30"/>
      <c r="C198" s="37"/>
      <c r="D198" s="59"/>
      <c r="E198" s="59"/>
      <c r="F198" s="58"/>
      <c r="G198" s="58"/>
    </row>
    <row r="199" spans="2:7" ht="13.15" customHeight="1">
      <c r="B199" s="30"/>
      <c r="C199" s="37"/>
      <c r="D199" s="59"/>
      <c r="E199" s="59"/>
      <c r="F199" s="58"/>
      <c r="G199" s="58"/>
    </row>
    <row r="200" spans="2:7" ht="13.15" customHeight="1">
      <c r="B200" s="30"/>
      <c r="C200" s="37"/>
      <c r="D200" s="59"/>
      <c r="E200" s="59"/>
      <c r="F200" s="58"/>
      <c r="G200" s="58"/>
    </row>
    <row r="201" spans="2:7" ht="13.15" customHeight="1">
      <c r="B201" s="30"/>
      <c r="C201" s="37"/>
      <c r="D201" s="59"/>
      <c r="E201" s="59"/>
      <c r="F201" s="58"/>
      <c r="G201" s="58"/>
    </row>
    <row r="202" spans="2:7" ht="13.15" customHeight="1">
      <c r="B202" s="30"/>
      <c r="C202" s="37"/>
      <c r="D202" s="59"/>
      <c r="E202" s="59"/>
      <c r="F202" s="58"/>
      <c r="G202" s="58"/>
    </row>
    <row r="203" spans="2:7" ht="13.15" customHeight="1">
      <c r="B203" s="30"/>
      <c r="C203" s="37"/>
      <c r="D203" s="59"/>
      <c r="E203" s="59"/>
      <c r="F203" s="58"/>
      <c r="G203" s="58"/>
    </row>
    <row r="204" spans="2:7" ht="13.15" customHeight="1">
      <c r="B204" s="30"/>
      <c r="C204" s="37"/>
      <c r="D204" s="59"/>
      <c r="E204" s="59"/>
      <c r="F204" s="58"/>
      <c r="G204" s="58"/>
    </row>
    <row r="205" spans="2:7" ht="13.15" customHeight="1">
      <c r="B205" s="30"/>
      <c r="C205" s="37"/>
      <c r="D205" s="59"/>
      <c r="E205" s="59"/>
      <c r="F205" s="58"/>
      <c r="G205" s="58"/>
    </row>
    <row r="206" spans="2:7" ht="13.15" customHeight="1">
      <c r="B206" s="30"/>
      <c r="C206" s="37"/>
      <c r="D206" s="59"/>
      <c r="E206" s="59"/>
      <c r="F206" s="58"/>
      <c r="G206" s="58"/>
    </row>
    <row r="207" spans="2:7" ht="13.15" customHeight="1">
      <c r="B207" s="30"/>
      <c r="C207" s="37"/>
      <c r="D207" s="59"/>
      <c r="E207" s="59"/>
      <c r="F207" s="58"/>
      <c r="G207" s="58"/>
    </row>
    <row r="208" spans="2:7" ht="13.15" customHeight="1">
      <c r="B208" s="30"/>
      <c r="C208" s="37"/>
      <c r="D208" s="59"/>
      <c r="E208" s="59"/>
      <c r="F208" s="58"/>
      <c r="G208" s="58"/>
    </row>
    <row r="209" spans="2:9" ht="13.15" customHeight="1">
      <c r="B209" s="30"/>
      <c r="C209" s="37"/>
      <c r="D209" s="59"/>
      <c r="E209" s="59"/>
      <c r="F209" s="58"/>
      <c r="G209" s="58"/>
    </row>
    <row r="210" spans="2:9" ht="13.15" customHeight="1">
      <c r="B210" s="30"/>
      <c r="C210" s="37"/>
      <c r="D210" s="59"/>
      <c r="E210" s="59"/>
      <c r="F210" s="58"/>
      <c r="G210" s="58"/>
    </row>
    <row r="211" spans="2:9" ht="13.15" customHeight="1">
      <c r="B211" s="30"/>
      <c r="C211" s="37"/>
      <c r="D211" s="59"/>
      <c r="E211" s="59"/>
      <c r="F211" s="58"/>
      <c r="G211" s="58"/>
    </row>
    <row r="212" spans="2:9" ht="13.15" customHeight="1">
      <c r="B212" s="30"/>
      <c r="C212" s="37"/>
      <c r="D212" s="59"/>
      <c r="E212" s="59"/>
      <c r="F212" s="58"/>
      <c r="G212" s="58"/>
    </row>
    <row r="213" spans="2:9" ht="13.15" customHeight="1">
      <c r="B213" s="30"/>
      <c r="C213" s="37"/>
      <c r="D213" s="59"/>
      <c r="E213" s="59"/>
      <c r="F213" s="58"/>
      <c r="G213" s="58"/>
    </row>
    <row r="214" spans="2:9" ht="13.15" customHeight="1">
      <c r="B214" s="30"/>
      <c r="C214" s="37"/>
      <c r="D214" s="59"/>
      <c r="E214" s="59"/>
      <c r="F214" s="58"/>
      <c r="G214" s="58"/>
    </row>
    <row r="215" spans="2:9" ht="13.15" customHeight="1">
      <c r="B215" s="30"/>
      <c r="C215" s="37"/>
      <c r="D215" s="59"/>
      <c r="E215" s="59"/>
      <c r="F215" s="58"/>
      <c r="G215" s="58"/>
    </row>
    <row r="216" spans="2:9" ht="13.15" customHeight="1">
      <c r="B216" s="30"/>
      <c r="C216" s="37"/>
      <c r="D216" s="59"/>
      <c r="E216" s="59"/>
      <c r="F216" s="58"/>
      <c r="G216" s="58"/>
    </row>
    <row r="217" spans="2:9" ht="13.15" customHeight="1">
      <c r="B217" s="30"/>
      <c r="C217" s="37"/>
      <c r="D217" s="59"/>
      <c r="E217" s="59"/>
      <c r="F217" s="58"/>
      <c r="G217" s="58"/>
    </row>
    <row r="218" spans="2:9" s="52" customFormat="1" ht="13.15" customHeight="1">
      <c r="B218" s="30"/>
      <c r="C218" s="29"/>
      <c r="D218" s="27"/>
      <c r="E218" s="27"/>
      <c r="F218" s="33"/>
      <c r="G218" s="33"/>
    </row>
    <row r="219" spans="2:9">
      <c r="B219" s="67"/>
      <c r="C219" s="68"/>
      <c r="D219" s="69"/>
      <c r="E219" s="69"/>
      <c r="F219" s="70" t="s">
        <v>65</v>
      </c>
      <c r="G219" s="71">
        <f>SUM(G153:G218)</f>
        <v>0</v>
      </c>
      <c r="I219" s="251"/>
    </row>
    <row r="220" spans="2:9">
      <c r="B220" s="72"/>
      <c r="C220" s="73"/>
      <c r="D220" s="74"/>
      <c r="E220" s="74"/>
      <c r="F220" s="75"/>
      <c r="G220" s="75"/>
    </row>
    <row r="221" spans="2:9">
      <c r="B221" s="72"/>
      <c r="C221" s="73"/>
      <c r="D221" s="74"/>
      <c r="E221" s="74"/>
      <c r="F221" s="75"/>
      <c r="G221" s="75"/>
    </row>
    <row r="222" spans="2:9">
      <c r="B222" s="72"/>
      <c r="C222" s="73"/>
      <c r="D222" s="74"/>
      <c r="E222" s="74"/>
      <c r="F222" s="75"/>
      <c r="G222" s="75"/>
    </row>
    <row r="223" spans="2:9">
      <c r="B223" s="72"/>
      <c r="C223" s="73"/>
      <c r="D223" s="74"/>
      <c r="E223" s="74"/>
      <c r="F223" s="75"/>
      <c r="G223" s="75"/>
    </row>
    <row r="224" spans="2:9">
      <c r="B224" s="72"/>
      <c r="C224" s="73"/>
      <c r="D224" s="74"/>
      <c r="E224" s="74"/>
      <c r="F224" s="75"/>
      <c r="G224" s="75"/>
    </row>
    <row r="225" spans="2:7">
      <c r="B225" s="72"/>
      <c r="C225" s="73"/>
      <c r="D225" s="74"/>
      <c r="E225" s="74"/>
      <c r="F225" s="75"/>
      <c r="G225" s="75"/>
    </row>
    <row r="226" spans="2:7">
      <c r="B226" s="72"/>
      <c r="C226" s="73"/>
      <c r="D226" s="74"/>
      <c r="E226" s="74"/>
      <c r="F226" s="75"/>
      <c r="G226" s="75"/>
    </row>
    <row r="227" spans="2:7">
      <c r="B227" s="72"/>
      <c r="C227" s="73"/>
      <c r="D227" s="74"/>
      <c r="E227" s="74"/>
      <c r="F227" s="75"/>
      <c r="G227" s="75"/>
    </row>
    <row r="228" spans="2:7">
      <c r="B228" s="72"/>
      <c r="C228" s="73"/>
      <c r="D228" s="74"/>
      <c r="E228" s="74"/>
      <c r="F228" s="75"/>
      <c r="G228" s="75"/>
    </row>
    <row r="229" spans="2:7">
      <c r="B229" s="72"/>
      <c r="C229" s="73"/>
      <c r="D229" s="74"/>
      <c r="E229" s="74"/>
      <c r="F229" s="75"/>
      <c r="G229" s="75"/>
    </row>
    <row r="230" spans="2:7">
      <c r="B230" s="72"/>
      <c r="C230" s="73"/>
      <c r="D230" s="74"/>
      <c r="E230" s="74"/>
      <c r="F230" s="75"/>
      <c r="G230" s="75"/>
    </row>
    <row r="231" spans="2:7">
      <c r="B231" s="72"/>
      <c r="C231" s="73"/>
      <c r="D231" s="74"/>
      <c r="E231" s="74"/>
      <c r="F231" s="75"/>
      <c r="G231" s="75"/>
    </row>
    <row r="232" spans="2:7">
      <c r="B232" s="72"/>
      <c r="C232" s="73"/>
      <c r="D232" s="74"/>
      <c r="E232" s="74"/>
      <c r="F232" s="75"/>
      <c r="G232" s="75"/>
    </row>
    <row r="233" spans="2:7">
      <c r="B233" s="72"/>
      <c r="C233" s="73"/>
      <c r="D233" s="74"/>
      <c r="E233" s="74"/>
      <c r="F233" s="75"/>
      <c r="G233" s="75"/>
    </row>
    <row r="234" spans="2:7">
      <c r="B234" s="72"/>
      <c r="C234" s="73"/>
      <c r="D234" s="74"/>
      <c r="E234" s="74"/>
      <c r="F234" s="75"/>
      <c r="G234" s="75"/>
    </row>
    <row r="235" spans="2:7">
      <c r="B235" s="72"/>
      <c r="C235" s="73"/>
      <c r="D235" s="74"/>
      <c r="E235" s="74"/>
      <c r="F235" s="75"/>
      <c r="G235" s="75"/>
    </row>
    <row r="236" spans="2:7">
      <c r="B236" s="72"/>
      <c r="C236" s="73"/>
      <c r="D236" s="74"/>
      <c r="E236" s="74"/>
      <c r="F236" s="75"/>
      <c r="G236" s="75"/>
    </row>
    <row r="237" spans="2:7">
      <c r="B237" s="72"/>
      <c r="C237" s="73"/>
      <c r="D237" s="74"/>
      <c r="E237" s="74"/>
      <c r="F237" s="75"/>
      <c r="G237" s="75"/>
    </row>
    <row r="238" spans="2:7">
      <c r="B238" s="72"/>
      <c r="C238" s="73"/>
      <c r="D238" s="74"/>
      <c r="E238" s="74"/>
      <c r="F238" s="75"/>
      <c r="G238" s="75"/>
    </row>
    <row r="239" spans="2:7">
      <c r="B239" s="72"/>
      <c r="C239" s="73"/>
      <c r="D239" s="74"/>
      <c r="E239" s="74"/>
      <c r="F239" s="75"/>
      <c r="G239" s="75"/>
    </row>
    <row r="240" spans="2:7">
      <c r="B240" s="72"/>
      <c r="C240" s="73"/>
      <c r="D240" s="74"/>
      <c r="E240" s="74"/>
      <c r="F240" s="75"/>
      <c r="G240" s="75"/>
    </row>
    <row r="241" spans="2:7">
      <c r="B241" s="72"/>
      <c r="C241" s="73"/>
      <c r="D241" s="74"/>
      <c r="E241" s="74"/>
      <c r="F241" s="75"/>
      <c r="G241" s="75"/>
    </row>
    <row r="242" spans="2:7">
      <c r="B242" s="72"/>
      <c r="C242" s="73"/>
      <c r="D242" s="74"/>
      <c r="E242" s="74"/>
      <c r="F242" s="75"/>
      <c r="G242" s="75"/>
    </row>
    <row r="243" spans="2:7">
      <c r="B243" s="72"/>
      <c r="C243" s="73"/>
      <c r="D243" s="74"/>
      <c r="E243" s="74"/>
      <c r="F243" s="75"/>
      <c r="G243" s="75"/>
    </row>
    <row r="244" spans="2:7">
      <c r="B244" s="72"/>
      <c r="C244" s="73"/>
      <c r="D244" s="74"/>
      <c r="E244" s="74"/>
      <c r="F244" s="75"/>
      <c r="G244" s="75"/>
    </row>
    <row r="245" spans="2:7">
      <c r="B245" s="74"/>
      <c r="C245" s="57"/>
      <c r="D245" s="74"/>
      <c r="E245" s="74"/>
      <c r="F245" s="75"/>
      <c r="G245" s="75"/>
    </row>
    <row r="246" spans="2:7">
      <c r="B246" s="74"/>
      <c r="C246" s="57"/>
      <c r="D246" s="74"/>
      <c r="E246" s="74"/>
      <c r="F246" s="75"/>
      <c r="G246" s="75"/>
    </row>
    <row r="247" spans="2:7">
      <c r="B247" s="74"/>
      <c r="C247" s="57"/>
      <c r="D247" s="74"/>
      <c r="E247" s="74"/>
      <c r="F247" s="75"/>
      <c r="G247" s="75"/>
    </row>
    <row r="248" spans="2:7">
      <c r="B248" s="74"/>
      <c r="C248" s="57"/>
      <c r="D248" s="74"/>
      <c r="E248" s="74"/>
      <c r="F248" s="75"/>
      <c r="G248" s="75"/>
    </row>
    <row r="249" spans="2:7">
      <c r="B249" s="74"/>
      <c r="C249" s="57"/>
      <c r="D249" s="74"/>
      <c r="E249" s="74"/>
      <c r="F249" s="75"/>
      <c r="G249" s="75"/>
    </row>
    <row r="250" spans="2:7">
      <c r="B250" s="74"/>
      <c r="C250" s="57"/>
      <c r="D250" s="74"/>
      <c r="E250" s="74"/>
      <c r="F250" s="75"/>
      <c r="G250" s="75"/>
    </row>
    <row r="251" spans="2:7">
      <c r="B251" s="74"/>
      <c r="C251" s="57"/>
      <c r="D251" s="74"/>
      <c r="E251" s="74"/>
      <c r="F251" s="75"/>
      <c r="G251" s="75"/>
    </row>
    <row r="252" spans="2:7">
      <c r="B252" s="74"/>
      <c r="C252" s="57"/>
      <c r="D252" s="74"/>
      <c r="E252" s="74"/>
      <c r="F252" s="75"/>
      <c r="G252" s="75"/>
    </row>
    <row r="253" spans="2:7">
      <c r="B253" s="74"/>
      <c r="C253" s="57"/>
      <c r="D253" s="74"/>
      <c r="E253" s="74"/>
      <c r="F253" s="75"/>
      <c r="G253" s="75"/>
    </row>
    <row r="254" spans="2:7">
      <c r="B254" s="74"/>
      <c r="C254" s="57"/>
      <c r="D254" s="74"/>
      <c r="E254" s="74"/>
      <c r="F254" s="75"/>
      <c r="G254" s="75"/>
    </row>
    <row r="255" spans="2:7">
      <c r="B255" s="74"/>
      <c r="C255" s="57"/>
      <c r="D255" s="74"/>
      <c r="E255" s="74"/>
      <c r="F255" s="75"/>
      <c r="G255" s="75"/>
    </row>
    <row r="256" spans="2:7">
      <c r="B256" s="74"/>
      <c r="C256" s="57"/>
      <c r="D256" s="74"/>
      <c r="E256" s="74"/>
      <c r="F256" s="75"/>
      <c r="G256" s="75"/>
    </row>
    <row r="257" spans="2:7">
      <c r="B257" s="74"/>
      <c r="C257" s="57"/>
      <c r="D257" s="74"/>
      <c r="E257" s="74"/>
      <c r="F257" s="75"/>
      <c r="G257" s="75"/>
    </row>
    <row r="258" spans="2:7">
      <c r="B258" s="74"/>
      <c r="C258" s="57"/>
      <c r="D258" s="74"/>
      <c r="E258" s="74"/>
      <c r="F258" s="75"/>
      <c r="G258" s="75"/>
    </row>
    <row r="259" spans="2:7">
      <c r="B259" s="74"/>
      <c r="C259" s="57"/>
      <c r="D259" s="74"/>
      <c r="E259" s="74"/>
      <c r="F259" s="75"/>
      <c r="G259" s="75"/>
    </row>
    <row r="260" spans="2:7">
      <c r="B260" s="74"/>
      <c r="C260" s="57"/>
      <c r="D260" s="74"/>
      <c r="E260" s="74"/>
      <c r="F260" s="75"/>
      <c r="G260" s="75"/>
    </row>
    <row r="261" spans="2:7">
      <c r="B261" s="74"/>
      <c r="C261" s="57"/>
      <c r="D261" s="74"/>
      <c r="E261" s="74"/>
      <c r="F261" s="75"/>
      <c r="G261" s="75"/>
    </row>
    <row r="262" spans="2:7">
      <c r="B262" s="74"/>
      <c r="C262" s="57"/>
      <c r="D262" s="74"/>
      <c r="E262" s="74"/>
      <c r="F262" s="75"/>
      <c r="G262" s="75"/>
    </row>
    <row r="263" spans="2:7">
      <c r="B263" s="74"/>
      <c r="C263" s="57"/>
      <c r="D263" s="74"/>
      <c r="E263" s="74"/>
      <c r="F263" s="75"/>
      <c r="G263" s="75"/>
    </row>
    <row r="264" spans="2:7">
      <c r="B264" s="74"/>
      <c r="C264" s="57"/>
      <c r="D264" s="74"/>
      <c r="E264" s="74"/>
      <c r="F264" s="75"/>
      <c r="G264" s="75"/>
    </row>
    <row r="265" spans="2:7">
      <c r="B265" s="74"/>
      <c r="C265" s="57"/>
      <c r="D265" s="74"/>
      <c r="E265" s="74"/>
      <c r="F265" s="75"/>
      <c r="G265" s="75"/>
    </row>
    <row r="266" spans="2:7">
      <c r="B266" s="74"/>
      <c r="C266" s="57"/>
      <c r="D266" s="74"/>
      <c r="E266" s="74"/>
      <c r="F266" s="75"/>
      <c r="G266" s="75"/>
    </row>
    <row r="267" spans="2:7">
      <c r="B267" s="74"/>
      <c r="C267" s="57"/>
      <c r="D267" s="74"/>
      <c r="E267" s="74"/>
      <c r="F267" s="75"/>
      <c r="G267" s="75"/>
    </row>
    <row r="268" spans="2:7">
      <c r="B268" s="74"/>
      <c r="C268" s="57"/>
      <c r="D268" s="74"/>
      <c r="E268" s="74"/>
      <c r="F268" s="75"/>
      <c r="G268" s="75"/>
    </row>
    <row r="269" spans="2:7">
      <c r="B269" s="74"/>
      <c r="C269" s="57"/>
      <c r="D269" s="74"/>
      <c r="E269" s="74"/>
      <c r="F269" s="75"/>
      <c r="G269" s="75"/>
    </row>
    <row r="270" spans="2:7">
      <c r="B270" s="74"/>
      <c r="C270" s="57"/>
      <c r="D270" s="74"/>
      <c r="E270" s="74"/>
      <c r="F270" s="75"/>
      <c r="G270" s="75"/>
    </row>
    <row r="271" spans="2:7">
      <c r="B271" s="74"/>
      <c r="C271" s="57"/>
      <c r="D271" s="74"/>
      <c r="E271" s="74"/>
      <c r="F271" s="75"/>
      <c r="G271" s="75"/>
    </row>
    <row r="272" spans="2:7">
      <c r="B272" s="72"/>
      <c r="C272" s="76"/>
      <c r="D272" s="72"/>
      <c r="E272" s="72"/>
      <c r="F272" s="77"/>
      <c r="G272" s="77"/>
    </row>
    <row r="273" spans="2:7">
      <c r="B273" s="74"/>
      <c r="C273" s="57"/>
      <c r="D273" s="74"/>
      <c r="E273" s="74"/>
      <c r="F273" s="75"/>
      <c r="G273" s="75"/>
    </row>
  </sheetData>
  <mergeCells count="3">
    <mergeCell ref="B1:G1"/>
    <mergeCell ref="B2:G2"/>
    <mergeCell ref="B3:C3"/>
  </mergeCells>
  <printOptions horizontalCentered="1"/>
  <pageMargins left="0.74803149606299213" right="0.19685039370078741" top="0.19685039370078741" bottom="0.19685039370078741" header="0.19685039370078741" footer="0.19685039370078741"/>
  <pageSetup paperSize="9" scale="39" fitToHeight="3" orientation="portrait" r:id="rId1"/>
  <headerFooter>
    <oddFooter>&amp;LBill No. &amp;A&amp;RNAM G-1/&amp;P</oddFooter>
  </headerFooter>
  <rowBreaks count="3" manualBreakCount="3">
    <brk id="69" min="1" max="6" man="1"/>
    <brk id="124" min="1" max="6" man="1"/>
    <brk id="149"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7"/>
  <sheetViews>
    <sheetView view="pageBreakPreview" topLeftCell="A4" zoomScaleNormal="100" zoomScaleSheetLayoutView="100" workbookViewId="0">
      <selection activeCell="F115" sqref="F115:F126"/>
    </sheetView>
  </sheetViews>
  <sheetFormatPr defaultRowHeight="12.75"/>
  <cols>
    <col min="1" max="1" width="9.140625" style="2"/>
    <col min="2" max="2" width="12.7109375" style="3" customWidth="1"/>
    <col min="3" max="3" width="56.42578125" style="2" customWidth="1"/>
    <col min="4" max="4" width="7.140625" style="3" customWidth="1"/>
    <col min="5" max="5" width="10.7109375" style="3" customWidth="1"/>
    <col min="6" max="6" width="14.5703125" style="78" customWidth="1"/>
    <col min="7" max="7" width="16.7109375" style="78" customWidth="1"/>
    <col min="8" max="238" width="9.140625" style="2"/>
    <col min="239" max="239" width="12.7109375" style="2" customWidth="1"/>
    <col min="240" max="240" width="56.42578125" style="2" customWidth="1"/>
    <col min="241" max="241" width="7.140625" style="2" customWidth="1"/>
    <col min="242" max="242" width="10.7109375" style="2" customWidth="1"/>
    <col min="243" max="243" width="14.5703125" style="2" customWidth="1"/>
    <col min="244" max="244" width="16.7109375" style="2" customWidth="1"/>
    <col min="245" max="245" width="15" style="2" bestFit="1" customWidth="1"/>
    <col min="246" max="494" width="9.140625" style="2"/>
    <col min="495" max="495" width="12.7109375" style="2" customWidth="1"/>
    <col min="496" max="496" width="56.42578125" style="2" customWidth="1"/>
    <col min="497" max="497" width="7.140625" style="2" customWidth="1"/>
    <col min="498" max="498" width="10.7109375" style="2" customWidth="1"/>
    <col min="499" max="499" width="14.5703125" style="2" customWidth="1"/>
    <col min="500" max="500" width="16.7109375" style="2" customWidth="1"/>
    <col min="501" max="501" width="15" style="2" bestFit="1" customWidth="1"/>
    <col min="502" max="750" width="9.140625" style="2"/>
    <col min="751" max="751" width="12.7109375" style="2" customWidth="1"/>
    <col min="752" max="752" width="56.42578125" style="2" customWidth="1"/>
    <col min="753" max="753" width="7.140625" style="2" customWidth="1"/>
    <col min="754" max="754" width="10.7109375" style="2" customWidth="1"/>
    <col min="755" max="755" width="14.5703125" style="2" customWidth="1"/>
    <col min="756" max="756" width="16.7109375" style="2" customWidth="1"/>
    <col min="757" max="757" width="15" style="2" bestFit="1" customWidth="1"/>
    <col min="758" max="1006" width="9.140625" style="2"/>
    <col min="1007" max="1007" width="12.7109375" style="2" customWidth="1"/>
    <col min="1008" max="1008" width="56.42578125" style="2" customWidth="1"/>
    <col min="1009" max="1009" width="7.140625" style="2" customWidth="1"/>
    <col min="1010" max="1010" width="10.7109375" style="2" customWidth="1"/>
    <col min="1011" max="1011" width="14.5703125" style="2" customWidth="1"/>
    <col min="1012" max="1012" width="16.7109375" style="2" customWidth="1"/>
    <col min="1013" max="1013" width="15" style="2" bestFit="1" customWidth="1"/>
    <col min="1014" max="1262" width="9.140625" style="2"/>
    <col min="1263" max="1263" width="12.7109375" style="2" customWidth="1"/>
    <col min="1264" max="1264" width="56.42578125" style="2" customWidth="1"/>
    <col min="1265" max="1265" width="7.140625" style="2" customWidth="1"/>
    <col min="1266" max="1266" width="10.7109375" style="2" customWidth="1"/>
    <col min="1267" max="1267" width="14.5703125" style="2" customWidth="1"/>
    <col min="1268" max="1268" width="16.7109375" style="2" customWidth="1"/>
    <col min="1269" max="1269" width="15" style="2" bestFit="1" customWidth="1"/>
    <col min="1270" max="1518" width="9.140625" style="2"/>
    <col min="1519" max="1519" width="12.7109375" style="2" customWidth="1"/>
    <col min="1520" max="1520" width="56.42578125" style="2" customWidth="1"/>
    <col min="1521" max="1521" width="7.140625" style="2" customWidth="1"/>
    <col min="1522" max="1522" width="10.7109375" style="2" customWidth="1"/>
    <col min="1523" max="1523" width="14.5703125" style="2" customWidth="1"/>
    <col min="1524" max="1524" width="16.7109375" style="2" customWidth="1"/>
    <col min="1525" max="1525" width="15" style="2" bestFit="1" customWidth="1"/>
    <col min="1526" max="1774" width="9.140625" style="2"/>
    <col min="1775" max="1775" width="12.7109375" style="2" customWidth="1"/>
    <col min="1776" max="1776" width="56.42578125" style="2" customWidth="1"/>
    <col min="1777" max="1777" width="7.140625" style="2" customWidth="1"/>
    <col min="1778" max="1778" width="10.7109375" style="2" customWidth="1"/>
    <col min="1779" max="1779" width="14.5703125" style="2" customWidth="1"/>
    <col min="1780" max="1780" width="16.7109375" style="2" customWidth="1"/>
    <col min="1781" max="1781" width="15" style="2" bestFit="1" customWidth="1"/>
    <col min="1782" max="2030" width="9.140625" style="2"/>
    <col min="2031" max="2031" width="12.7109375" style="2" customWidth="1"/>
    <col min="2032" max="2032" width="56.42578125" style="2" customWidth="1"/>
    <col min="2033" max="2033" width="7.140625" style="2" customWidth="1"/>
    <col min="2034" max="2034" width="10.7109375" style="2" customWidth="1"/>
    <col min="2035" max="2035" width="14.5703125" style="2" customWidth="1"/>
    <col min="2036" max="2036" width="16.7109375" style="2" customWidth="1"/>
    <col min="2037" max="2037" width="15" style="2" bestFit="1" customWidth="1"/>
    <col min="2038" max="2286" width="9.140625" style="2"/>
    <col min="2287" max="2287" width="12.7109375" style="2" customWidth="1"/>
    <col min="2288" max="2288" width="56.42578125" style="2" customWidth="1"/>
    <col min="2289" max="2289" width="7.140625" style="2" customWidth="1"/>
    <col min="2290" max="2290" width="10.7109375" style="2" customWidth="1"/>
    <col min="2291" max="2291" width="14.5703125" style="2" customWidth="1"/>
    <col min="2292" max="2292" width="16.7109375" style="2" customWidth="1"/>
    <col min="2293" max="2293" width="15" style="2" bestFit="1" customWidth="1"/>
    <col min="2294" max="2542" width="9.140625" style="2"/>
    <col min="2543" max="2543" width="12.7109375" style="2" customWidth="1"/>
    <col min="2544" max="2544" width="56.42578125" style="2" customWidth="1"/>
    <col min="2545" max="2545" width="7.140625" style="2" customWidth="1"/>
    <col min="2546" max="2546" width="10.7109375" style="2" customWidth="1"/>
    <col min="2547" max="2547" width="14.5703125" style="2" customWidth="1"/>
    <col min="2548" max="2548" width="16.7109375" style="2" customWidth="1"/>
    <col min="2549" max="2549" width="15" style="2" bestFit="1" customWidth="1"/>
    <col min="2550" max="2798" width="9.140625" style="2"/>
    <col min="2799" max="2799" width="12.7109375" style="2" customWidth="1"/>
    <col min="2800" max="2800" width="56.42578125" style="2" customWidth="1"/>
    <col min="2801" max="2801" width="7.140625" style="2" customWidth="1"/>
    <col min="2802" max="2802" width="10.7109375" style="2" customWidth="1"/>
    <col min="2803" max="2803" width="14.5703125" style="2" customWidth="1"/>
    <col min="2804" max="2804" width="16.7109375" style="2" customWidth="1"/>
    <col min="2805" max="2805" width="15" style="2" bestFit="1" customWidth="1"/>
    <col min="2806" max="3054" width="9.140625" style="2"/>
    <col min="3055" max="3055" width="12.7109375" style="2" customWidth="1"/>
    <col min="3056" max="3056" width="56.42578125" style="2" customWidth="1"/>
    <col min="3057" max="3057" width="7.140625" style="2" customWidth="1"/>
    <col min="3058" max="3058" width="10.7109375" style="2" customWidth="1"/>
    <col min="3059" max="3059" width="14.5703125" style="2" customWidth="1"/>
    <col min="3060" max="3060" width="16.7109375" style="2" customWidth="1"/>
    <col min="3061" max="3061" width="15" style="2" bestFit="1" customWidth="1"/>
    <col min="3062" max="3310" width="9.140625" style="2"/>
    <col min="3311" max="3311" width="12.7109375" style="2" customWidth="1"/>
    <col min="3312" max="3312" width="56.42578125" style="2" customWidth="1"/>
    <col min="3313" max="3313" width="7.140625" style="2" customWidth="1"/>
    <col min="3314" max="3314" width="10.7109375" style="2" customWidth="1"/>
    <col min="3315" max="3315" width="14.5703125" style="2" customWidth="1"/>
    <col min="3316" max="3316" width="16.7109375" style="2" customWidth="1"/>
    <col min="3317" max="3317" width="15" style="2" bestFit="1" customWidth="1"/>
    <col min="3318" max="3566" width="9.140625" style="2"/>
    <col min="3567" max="3567" width="12.7109375" style="2" customWidth="1"/>
    <col min="3568" max="3568" width="56.42578125" style="2" customWidth="1"/>
    <col min="3569" max="3569" width="7.140625" style="2" customWidth="1"/>
    <col min="3570" max="3570" width="10.7109375" style="2" customWidth="1"/>
    <col min="3571" max="3571" width="14.5703125" style="2" customWidth="1"/>
    <col min="3572" max="3572" width="16.7109375" style="2" customWidth="1"/>
    <col min="3573" max="3573" width="15" style="2" bestFit="1" customWidth="1"/>
    <col min="3574" max="3822" width="9.140625" style="2"/>
    <col min="3823" max="3823" width="12.7109375" style="2" customWidth="1"/>
    <col min="3824" max="3824" width="56.42578125" style="2" customWidth="1"/>
    <col min="3825" max="3825" width="7.140625" style="2" customWidth="1"/>
    <col min="3826" max="3826" width="10.7109375" style="2" customWidth="1"/>
    <col min="3827" max="3827" width="14.5703125" style="2" customWidth="1"/>
    <col min="3828" max="3828" width="16.7109375" style="2" customWidth="1"/>
    <col min="3829" max="3829" width="15" style="2" bestFit="1" customWidth="1"/>
    <col min="3830" max="4078" width="9.140625" style="2"/>
    <col min="4079" max="4079" width="12.7109375" style="2" customWidth="1"/>
    <col min="4080" max="4080" width="56.42578125" style="2" customWidth="1"/>
    <col min="4081" max="4081" width="7.140625" style="2" customWidth="1"/>
    <col min="4082" max="4082" width="10.7109375" style="2" customWidth="1"/>
    <col min="4083" max="4083" width="14.5703125" style="2" customWidth="1"/>
    <col min="4084" max="4084" width="16.7109375" style="2" customWidth="1"/>
    <col min="4085" max="4085" width="15" style="2" bestFit="1" customWidth="1"/>
    <col min="4086" max="4334" width="9.140625" style="2"/>
    <col min="4335" max="4335" width="12.7109375" style="2" customWidth="1"/>
    <col min="4336" max="4336" width="56.42578125" style="2" customWidth="1"/>
    <col min="4337" max="4337" width="7.140625" style="2" customWidth="1"/>
    <col min="4338" max="4338" width="10.7109375" style="2" customWidth="1"/>
    <col min="4339" max="4339" width="14.5703125" style="2" customWidth="1"/>
    <col min="4340" max="4340" width="16.7109375" style="2" customWidth="1"/>
    <col min="4341" max="4341" width="15" style="2" bestFit="1" customWidth="1"/>
    <col min="4342" max="4590" width="9.140625" style="2"/>
    <col min="4591" max="4591" width="12.7109375" style="2" customWidth="1"/>
    <col min="4592" max="4592" width="56.42578125" style="2" customWidth="1"/>
    <col min="4593" max="4593" width="7.140625" style="2" customWidth="1"/>
    <col min="4594" max="4594" width="10.7109375" style="2" customWidth="1"/>
    <col min="4595" max="4595" width="14.5703125" style="2" customWidth="1"/>
    <col min="4596" max="4596" width="16.7109375" style="2" customWidth="1"/>
    <col min="4597" max="4597" width="15" style="2" bestFit="1" customWidth="1"/>
    <col min="4598" max="4846" width="9.140625" style="2"/>
    <col min="4847" max="4847" width="12.7109375" style="2" customWidth="1"/>
    <col min="4848" max="4848" width="56.42578125" style="2" customWidth="1"/>
    <col min="4849" max="4849" width="7.140625" style="2" customWidth="1"/>
    <col min="4850" max="4850" width="10.7109375" style="2" customWidth="1"/>
    <col min="4851" max="4851" width="14.5703125" style="2" customWidth="1"/>
    <col min="4852" max="4852" width="16.7109375" style="2" customWidth="1"/>
    <col min="4853" max="4853" width="15" style="2" bestFit="1" customWidth="1"/>
    <col min="4854" max="5102" width="9.140625" style="2"/>
    <col min="5103" max="5103" width="12.7109375" style="2" customWidth="1"/>
    <col min="5104" max="5104" width="56.42578125" style="2" customWidth="1"/>
    <col min="5105" max="5105" width="7.140625" style="2" customWidth="1"/>
    <col min="5106" max="5106" width="10.7109375" style="2" customWidth="1"/>
    <col min="5107" max="5107" width="14.5703125" style="2" customWidth="1"/>
    <col min="5108" max="5108" width="16.7109375" style="2" customWidth="1"/>
    <col min="5109" max="5109" width="15" style="2" bestFit="1" customWidth="1"/>
    <col min="5110" max="5358" width="9.140625" style="2"/>
    <col min="5359" max="5359" width="12.7109375" style="2" customWidth="1"/>
    <col min="5360" max="5360" width="56.42578125" style="2" customWidth="1"/>
    <col min="5361" max="5361" width="7.140625" style="2" customWidth="1"/>
    <col min="5362" max="5362" width="10.7109375" style="2" customWidth="1"/>
    <col min="5363" max="5363" width="14.5703125" style="2" customWidth="1"/>
    <col min="5364" max="5364" width="16.7109375" style="2" customWidth="1"/>
    <col min="5365" max="5365" width="15" style="2" bestFit="1" customWidth="1"/>
    <col min="5366" max="5614" width="9.140625" style="2"/>
    <col min="5615" max="5615" width="12.7109375" style="2" customWidth="1"/>
    <col min="5616" max="5616" width="56.42578125" style="2" customWidth="1"/>
    <col min="5617" max="5617" width="7.140625" style="2" customWidth="1"/>
    <col min="5618" max="5618" width="10.7109375" style="2" customWidth="1"/>
    <col min="5619" max="5619" width="14.5703125" style="2" customWidth="1"/>
    <col min="5620" max="5620" width="16.7109375" style="2" customWidth="1"/>
    <col min="5621" max="5621" width="15" style="2" bestFit="1" customWidth="1"/>
    <col min="5622" max="5870" width="9.140625" style="2"/>
    <col min="5871" max="5871" width="12.7109375" style="2" customWidth="1"/>
    <col min="5872" max="5872" width="56.42578125" style="2" customWidth="1"/>
    <col min="5873" max="5873" width="7.140625" style="2" customWidth="1"/>
    <col min="5874" max="5874" width="10.7109375" style="2" customWidth="1"/>
    <col min="5875" max="5875" width="14.5703125" style="2" customWidth="1"/>
    <col min="5876" max="5876" width="16.7109375" style="2" customWidth="1"/>
    <col min="5877" max="5877" width="15" style="2" bestFit="1" customWidth="1"/>
    <col min="5878" max="6126" width="9.140625" style="2"/>
    <col min="6127" max="6127" width="12.7109375" style="2" customWidth="1"/>
    <col min="6128" max="6128" width="56.42578125" style="2" customWidth="1"/>
    <col min="6129" max="6129" width="7.140625" style="2" customWidth="1"/>
    <col min="6130" max="6130" width="10.7109375" style="2" customWidth="1"/>
    <col min="6131" max="6131" width="14.5703125" style="2" customWidth="1"/>
    <col min="6132" max="6132" width="16.7109375" style="2" customWidth="1"/>
    <col min="6133" max="6133" width="15" style="2" bestFit="1" customWidth="1"/>
    <col min="6134" max="6382" width="9.140625" style="2"/>
    <col min="6383" max="6383" width="12.7109375" style="2" customWidth="1"/>
    <col min="6384" max="6384" width="56.42578125" style="2" customWidth="1"/>
    <col min="6385" max="6385" width="7.140625" style="2" customWidth="1"/>
    <col min="6386" max="6386" width="10.7109375" style="2" customWidth="1"/>
    <col min="6387" max="6387" width="14.5703125" style="2" customWidth="1"/>
    <col min="6388" max="6388" width="16.7109375" style="2" customWidth="1"/>
    <col min="6389" max="6389" width="15" style="2" bestFit="1" customWidth="1"/>
    <col min="6390" max="6638" width="9.140625" style="2"/>
    <col min="6639" max="6639" width="12.7109375" style="2" customWidth="1"/>
    <col min="6640" max="6640" width="56.42578125" style="2" customWidth="1"/>
    <col min="6641" max="6641" width="7.140625" style="2" customWidth="1"/>
    <col min="6642" max="6642" width="10.7109375" style="2" customWidth="1"/>
    <col min="6643" max="6643" width="14.5703125" style="2" customWidth="1"/>
    <col min="6644" max="6644" width="16.7109375" style="2" customWidth="1"/>
    <col min="6645" max="6645" width="15" style="2" bestFit="1" customWidth="1"/>
    <col min="6646" max="6894" width="9.140625" style="2"/>
    <col min="6895" max="6895" width="12.7109375" style="2" customWidth="1"/>
    <col min="6896" max="6896" width="56.42578125" style="2" customWidth="1"/>
    <col min="6897" max="6897" width="7.140625" style="2" customWidth="1"/>
    <col min="6898" max="6898" width="10.7109375" style="2" customWidth="1"/>
    <col min="6899" max="6899" width="14.5703125" style="2" customWidth="1"/>
    <col min="6900" max="6900" width="16.7109375" style="2" customWidth="1"/>
    <col min="6901" max="6901" width="15" style="2" bestFit="1" customWidth="1"/>
    <col min="6902" max="7150" width="9.140625" style="2"/>
    <col min="7151" max="7151" width="12.7109375" style="2" customWidth="1"/>
    <col min="7152" max="7152" width="56.42578125" style="2" customWidth="1"/>
    <col min="7153" max="7153" width="7.140625" style="2" customWidth="1"/>
    <col min="7154" max="7154" width="10.7109375" style="2" customWidth="1"/>
    <col min="7155" max="7155" width="14.5703125" style="2" customWidth="1"/>
    <col min="7156" max="7156" width="16.7109375" style="2" customWidth="1"/>
    <col min="7157" max="7157" width="15" style="2" bestFit="1" customWidth="1"/>
    <col min="7158" max="7406" width="9.140625" style="2"/>
    <col min="7407" max="7407" width="12.7109375" style="2" customWidth="1"/>
    <col min="7408" max="7408" width="56.42578125" style="2" customWidth="1"/>
    <col min="7409" max="7409" width="7.140625" style="2" customWidth="1"/>
    <col min="7410" max="7410" width="10.7109375" style="2" customWidth="1"/>
    <col min="7411" max="7411" width="14.5703125" style="2" customWidth="1"/>
    <col min="7412" max="7412" width="16.7109375" style="2" customWidth="1"/>
    <col min="7413" max="7413" width="15" style="2" bestFit="1" customWidth="1"/>
    <col min="7414" max="7662" width="9.140625" style="2"/>
    <col min="7663" max="7663" width="12.7109375" style="2" customWidth="1"/>
    <col min="7664" max="7664" width="56.42578125" style="2" customWidth="1"/>
    <col min="7665" max="7665" width="7.140625" style="2" customWidth="1"/>
    <col min="7666" max="7666" width="10.7109375" style="2" customWidth="1"/>
    <col min="7667" max="7667" width="14.5703125" style="2" customWidth="1"/>
    <col min="7668" max="7668" width="16.7109375" style="2" customWidth="1"/>
    <col min="7669" max="7669" width="15" style="2" bestFit="1" customWidth="1"/>
    <col min="7670" max="7918" width="9.140625" style="2"/>
    <col min="7919" max="7919" width="12.7109375" style="2" customWidth="1"/>
    <col min="7920" max="7920" width="56.42578125" style="2" customWidth="1"/>
    <col min="7921" max="7921" width="7.140625" style="2" customWidth="1"/>
    <col min="7922" max="7922" width="10.7109375" style="2" customWidth="1"/>
    <col min="7923" max="7923" width="14.5703125" style="2" customWidth="1"/>
    <col min="7924" max="7924" width="16.7109375" style="2" customWidth="1"/>
    <col min="7925" max="7925" width="15" style="2" bestFit="1" customWidth="1"/>
    <col min="7926" max="8174" width="9.140625" style="2"/>
    <col min="8175" max="8175" width="12.7109375" style="2" customWidth="1"/>
    <col min="8176" max="8176" width="56.42578125" style="2" customWidth="1"/>
    <col min="8177" max="8177" width="7.140625" style="2" customWidth="1"/>
    <col min="8178" max="8178" width="10.7109375" style="2" customWidth="1"/>
    <col min="8179" max="8179" width="14.5703125" style="2" customWidth="1"/>
    <col min="8180" max="8180" width="16.7109375" style="2" customWidth="1"/>
    <col min="8181" max="8181" width="15" style="2" bestFit="1" customWidth="1"/>
    <col min="8182" max="8430" width="9.140625" style="2"/>
    <col min="8431" max="8431" width="12.7109375" style="2" customWidth="1"/>
    <col min="8432" max="8432" width="56.42578125" style="2" customWidth="1"/>
    <col min="8433" max="8433" width="7.140625" style="2" customWidth="1"/>
    <col min="8434" max="8434" width="10.7109375" style="2" customWidth="1"/>
    <col min="8435" max="8435" width="14.5703125" style="2" customWidth="1"/>
    <col min="8436" max="8436" width="16.7109375" style="2" customWidth="1"/>
    <col min="8437" max="8437" width="15" style="2" bestFit="1" customWidth="1"/>
    <col min="8438" max="8686" width="9.140625" style="2"/>
    <col min="8687" max="8687" width="12.7109375" style="2" customWidth="1"/>
    <col min="8688" max="8688" width="56.42578125" style="2" customWidth="1"/>
    <col min="8689" max="8689" width="7.140625" style="2" customWidth="1"/>
    <col min="8690" max="8690" width="10.7109375" style="2" customWidth="1"/>
    <col min="8691" max="8691" width="14.5703125" style="2" customWidth="1"/>
    <col min="8692" max="8692" width="16.7109375" style="2" customWidth="1"/>
    <col min="8693" max="8693" width="15" style="2" bestFit="1" customWidth="1"/>
    <col min="8694" max="8942" width="9.140625" style="2"/>
    <col min="8943" max="8943" width="12.7109375" style="2" customWidth="1"/>
    <col min="8944" max="8944" width="56.42578125" style="2" customWidth="1"/>
    <col min="8945" max="8945" width="7.140625" style="2" customWidth="1"/>
    <col min="8946" max="8946" width="10.7109375" style="2" customWidth="1"/>
    <col min="8947" max="8947" width="14.5703125" style="2" customWidth="1"/>
    <col min="8948" max="8948" width="16.7109375" style="2" customWidth="1"/>
    <col min="8949" max="8949" width="15" style="2" bestFit="1" customWidth="1"/>
    <col min="8950" max="9198" width="9.140625" style="2"/>
    <col min="9199" max="9199" width="12.7109375" style="2" customWidth="1"/>
    <col min="9200" max="9200" width="56.42578125" style="2" customWidth="1"/>
    <col min="9201" max="9201" width="7.140625" style="2" customWidth="1"/>
    <col min="9202" max="9202" width="10.7109375" style="2" customWidth="1"/>
    <col min="9203" max="9203" width="14.5703125" style="2" customWidth="1"/>
    <col min="9204" max="9204" width="16.7109375" style="2" customWidth="1"/>
    <col min="9205" max="9205" width="15" style="2" bestFit="1" customWidth="1"/>
    <col min="9206" max="9454" width="9.140625" style="2"/>
    <col min="9455" max="9455" width="12.7109375" style="2" customWidth="1"/>
    <col min="9456" max="9456" width="56.42578125" style="2" customWidth="1"/>
    <col min="9457" max="9457" width="7.140625" style="2" customWidth="1"/>
    <col min="9458" max="9458" width="10.7109375" style="2" customWidth="1"/>
    <col min="9459" max="9459" width="14.5703125" style="2" customWidth="1"/>
    <col min="9460" max="9460" width="16.7109375" style="2" customWidth="1"/>
    <col min="9461" max="9461" width="15" style="2" bestFit="1" customWidth="1"/>
    <col min="9462" max="9710" width="9.140625" style="2"/>
    <col min="9711" max="9711" width="12.7109375" style="2" customWidth="1"/>
    <col min="9712" max="9712" width="56.42578125" style="2" customWidth="1"/>
    <col min="9713" max="9713" width="7.140625" style="2" customWidth="1"/>
    <col min="9714" max="9714" width="10.7109375" style="2" customWidth="1"/>
    <col min="9715" max="9715" width="14.5703125" style="2" customWidth="1"/>
    <col min="9716" max="9716" width="16.7109375" style="2" customWidth="1"/>
    <col min="9717" max="9717" width="15" style="2" bestFit="1" customWidth="1"/>
    <col min="9718" max="9966" width="9.140625" style="2"/>
    <col min="9967" max="9967" width="12.7109375" style="2" customWidth="1"/>
    <col min="9968" max="9968" width="56.42578125" style="2" customWidth="1"/>
    <col min="9969" max="9969" width="7.140625" style="2" customWidth="1"/>
    <col min="9970" max="9970" width="10.7109375" style="2" customWidth="1"/>
    <col min="9971" max="9971" width="14.5703125" style="2" customWidth="1"/>
    <col min="9972" max="9972" width="16.7109375" style="2" customWidth="1"/>
    <col min="9973" max="9973" width="15" style="2" bestFit="1" customWidth="1"/>
    <col min="9974" max="10222" width="9.140625" style="2"/>
    <col min="10223" max="10223" width="12.7109375" style="2" customWidth="1"/>
    <col min="10224" max="10224" width="56.42578125" style="2" customWidth="1"/>
    <col min="10225" max="10225" width="7.140625" style="2" customWidth="1"/>
    <col min="10226" max="10226" width="10.7109375" style="2" customWidth="1"/>
    <col min="10227" max="10227" width="14.5703125" style="2" customWidth="1"/>
    <col min="10228" max="10228" width="16.7109375" style="2" customWidth="1"/>
    <col min="10229" max="10229" width="15" style="2" bestFit="1" customWidth="1"/>
    <col min="10230" max="10478" width="9.140625" style="2"/>
    <col min="10479" max="10479" width="12.7109375" style="2" customWidth="1"/>
    <col min="10480" max="10480" width="56.42578125" style="2" customWidth="1"/>
    <col min="10481" max="10481" width="7.140625" style="2" customWidth="1"/>
    <col min="10482" max="10482" width="10.7109375" style="2" customWidth="1"/>
    <col min="10483" max="10483" width="14.5703125" style="2" customWidth="1"/>
    <col min="10484" max="10484" width="16.7109375" style="2" customWidth="1"/>
    <col min="10485" max="10485" width="15" style="2" bestFit="1" customWidth="1"/>
    <col min="10486" max="10734" width="9.140625" style="2"/>
    <col min="10735" max="10735" width="12.7109375" style="2" customWidth="1"/>
    <col min="10736" max="10736" width="56.42578125" style="2" customWidth="1"/>
    <col min="10737" max="10737" width="7.140625" style="2" customWidth="1"/>
    <col min="10738" max="10738" width="10.7109375" style="2" customWidth="1"/>
    <col min="10739" max="10739" width="14.5703125" style="2" customWidth="1"/>
    <col min="10740" max="10740" width="16.7109375" style="2" customWidth="1"/>
    <col min="10741" max="10741" width="15" style="2" bestFit="1" customWidth="1"/>
    <col min="10742" max="10990" width="9.140625" style="2"/>
    <col min="10991" max="10991" width="12.7109375" style="2" customWidth="1"/>
    <col min="10992" max="10992" width="56.42578125" style="2" customWidth="1"/>
    <col min="10993" max="10993" width="7.140625" style="2" customWidth="1"/>
    <col min="10994" max="10994" width="10.7109375" style="2" customWidth="1"/>
    <col min="10995" max="10995" width="14.5703125" style="2" customWidth="1"/>
    <col min="10996" max="10996" width="16.7109375" style="2" customWidth="1"/>
    <col min="10997" max="10997" width="15" style="2" bestFit="1" customWidth="1"/>
    <col min="10998" max="11246" width="9.140625" style="2"/>
    <col min="11247" max="11247" width="12.7109375" style="2" customWidth="1"/>
    <col min="11248" max="11248" width="56.42578125" style="2" customWidth="1"/>
    <col min="11249" max="11249" width="7.140625" style="2" customWidth="1"/>
    <col min="11250" max="11250" width="10.7109375" style="2" customWidth="1"/>
    <col min="11251" max="11251" width="14.5703125" style="2" customWidth="1"/>
    <col min="11252" max="11252" width="16.7109375" style="2" customWidth="1"/>
    <col min="11253" max="11253" width="15" style="2" bestFit="1" customWidth="1"/>
    <col min="11254" max="11502" width="9.140625" style="2"/>
    <col min="11503" max="11503" width="12.7109375" style="2" customWidth="1"/>
    <col min="11504" max="11504" width="56.42578125" style="2" customWidth="1"/>
    <col min="11505" max="11505" width="7.140625" style="2" customWidth="1"/>
    <col min="11506" max="11506" width="10.7109375" style="2" customWidth="1"/>
    <col min="11507" max="11507" width="14.5703125" style="2" customWidth="1"/>
    <col min="11508" max="11508" width="16.7109375" style="2" customWidth="1"/>
    <col min="11509" max="11509" width="15" style="2" bestFit="1" customWidth="1"/>
    <col min="11510" max="11758" width="9.140625" style="2"/>
    <col min="11759" max="11759" width="12.7109375" style="2" customWidth="1"/>
    <col min="11760" max="11760" width="56.42578125" style="2" customWidth="1"/>
    <col min="11761" max="11761" width="7.140625" style="2" customWidth="1"/>
    <col min="11762" max="11762" width="10.7109375" style="2" customWidth="1"/>
    <col min="11763" max="11763" width="14.5703125" style="2" customWidth="1"/>
    <col min="11764" max="11764" width="16.7109375" style="2" customWidth="1"/>
    <col min="11765" max="11765" width="15" style="2" bestFit="1" customWidth="1"/>
    <col min="11766" max="12014" width="9.140625" style="2"/>
    <col min="12015" max="12015" width="12.7109375" style="2" customWidth="1"/>
    <col min="12016" max="12016" width="56.42578125" style="2" customWidth="1"/>
    <col min="12017" max="12017" width="7.140625" style="2" customWidth="1"/>
    <col min="12018" max="12018" width="10.7109375" style="2" customWidth="1"/>
    <col min="12019" max="12019" width="14.5703125" style="2" customWidth="1"/>
    <col min="12020" max="12020" width="16.7109375" style="2" customWidth="1"/>
    <col min="12021" max="12021" width="15" style="2" bestFit="1" customWidth="1"/>
    <col min="12022" max="12270" width="9.140625" style="2"/>
    <col min="12271" max="12271" width="12.7109375" style="2" customWidth="1"/>
    <col min="12272" max="12272" width="56.42578125" style="2" customWidth="1"/>
    <col min="12273" max="12273" width="7.140625" style="2" customWidth="1"/>
    <col min="12274" max="12274" width="10.7109375" style="2" customWidth="1"/>
    <col min="12275" max="12275" width="14.5703125" style="2" customWidth="1"/>
    <col min="12276" max="12276" width="16.7109375" style="2" customWidth="1"/>
    <col min="12277" max="12277" width="15" style="2" bestFit="1" customWidth="1"/>
    <col min="12278" max="12526" width="9.140625" style="2"/>
    <col min="12527" max="12527" width="12.7109375" style="2" customWidth="1"/>
    <col min="12528" max="12528" width="56.42578125" style="2" customWidth="1"/>
    <col min="12529" max="12529" width="7.140625" style="2" customWidth="1"/>
    <col min="12530" max="12530" width="10.7109375" style="2" customWidth="1"/>
    <col min="12531" max="12531" width="14.5703125" style="2" customWidth="1"/>
    <col min="12532" max="12532" width="16.7109375" style="2" customWidth="1"/>
    <col min="12533" max="12533" width="15" style="2" bestFit="1" customWidth="1"/>
    <col min="12534" max="12782" width="9.140625" style="2"/>
    <col min="12783" max="12783" width="12.7109375" style="2" customWidth="1"/>
    <col min="12784" max="12784" width="56.42578125" style="2" customWidth="1"/>
    <col min="12785" max="12785" width="7.140625" style="2" customWidth="1"/>
    <col min="12786" max="12786" width="10.7109375" style="2" customWidth="1"/>
    <col min="12787" max="12787" width="14.5703125" style="2" customWidth="1"/>
    <col min="12788" max="12788" width="16.7109375" style="2" customWidth="1"/>
    <col min="12789" max="12789" width="15" style="2" bestFit="1" customWidth="1"/>
    <col min="12790" max="13038" width="9.140625" style="2"/>
    <col min="13039" max="13039" width="12.7109375" style="2" customWidth="1"/>
    <col min="13040" max="13040" width="56.42578125" style="2" customWidth="1"/>
    <col min="13041" max="13041" width="7.140625" style="2" customWidth="1"/>
    <col min="13042" max="13042" width="10.7109375" style="2" customWidth="1"/>
    <col min="13043" max="13043" width="14.5703125" style="2" customWidth="1"/>
    <col min="13044" max="13044" width="16.7109375" style="2" customWidth="1"/>
    <col min="13045" max="13045" width="15" style="2" bestFit="1" customWidth="1"/>
    <col min="13046" max="13294" width="9.140625" style="2"/>
    <col min="13295" max="13295" width="12.7109375" style="2" customWidth="1"/>
    <col min="13296" max="13296" width="56.42578125" style="2" customWidth="1"/>
    <col min="13297" max="13297" width="7.140625" style="2" customWidth="1"/>
    <col min="13298" max="13298" width="10.7109375" style="2" customWidth="1"/>
    <col min="13299" max="13299" width="14.5703125" style="2" customWidth="1"/>
    <col min="13300" max="13300" width="16.7109375" style="2" customWidth="1"/>
    <col min="13301" max="13301" width="15" style="2" bestFit="1" customWidth="1"/>
    <col min="13302" max="13550" width="9.140625" style="2"/>
    <col min="13551" max="13551" width="12.7109375" style="2" customWidth="1"/>
    <col min="13552" max="13552" width="56.42578125" style="2" customWidth="1"/>
    <col min="13553" max="13553" width="7.140625" style="2" customWidth="1"/>
    <col min="13554" max="13554" width="10.7109375" style="2" customWidth="1"/>
    <col min="13555" max="13555" width="14.5703125" style="2" customWidth="1"/>
    <col min="13556" max="13556" width="16.7109375" style="2" customWidth="1"/>
    <col min="13557" max="13557" width="15" style="2" bestFit="1" customWidth="1"/>
    <col min="13558" max="13806" width="9.140625" style="2"/>
    <col min="13807" max="13807" width="12.7109375" style="2" customWidth="1"/>
    <col min="13808" max="13808" width="56.42578125" style="2" customWidth="1"/>
    <col min="13809" max="13809" width="7.140625" style="2" customWidth="1"/>
    <col min="13810" max="13810" width="10.7109375" style="2" customWidth="1"/>
    <col min="13811" max="13811" width="14.5703125" style="2" customWidth="1"/>
    <col min="13812" max="13812" width="16.7109375" style="2" customWidth="1"/>
    <col min="13813" max="13813" width="15" style="2" bestFit="1" customWidth="1"/>
    <col min="13814" max="14062" width="9.140625" style="2"/>
    <col min="14063" max="14063" width="12.7109375" style="2" customWidth="1"/>
    <col min="14064" max="14064" width="56.42578125" style="2" customWidth="1"/>
    <col min="14065" max="14065" width="7.140625" style="2" customWidth="1"/>
    <col min="14066" max="14066" width="10.7109375" style="2" customWidth="1"/>
    <col min="14067" max="14067" width="14.5703125" style="2" customWidth="1"/>
    <col min="14068" max="14068" width="16.7109375" style="2" customWidth="1"/>
    <col min="14069" max="14069" width="15" style="2" bestFit="1" customWidth="1"/>
    <col min="14070" max="14318" width="9.140625" style="2"/>
    <col min="14319" max="14319" width="12.7109375" style="2" customWidth="1"/>
    <col min="14320" max="14320" width="56.42578125" style="2" customWidth="1"/>
    <col min="14321" max="14321" width="7.140625" style="2" customWidth="1"/>
    <col min="14322" max="14322" width="10.7109375" style="2" customWidth="1"/>
    <col min="14323" max="14323" width="14.5703125" style="2" customWidth="1"/>
    <col min="14324" max="14324" width="16.7109375" style="2" customWidth="1"/>
    <col min="14325" max="14325" width="15" style="2" bestFit="1" customWidth="1"/>
    <col min="14326" max="14574" width="9.140625" style="2"/>
    <col min="14575" max="14575" width="12.7109375" style="2" customWidth="1"/>
    <col min="14576" max="14576" width="56.42578125" style="2" customWidth="1"/>
    <col min="14577" max="14577" width="7.140625" style="2" customWidth="1"/>
    <col min="14578" max="14578" width="10.7109375" style="2" customWidth="1"/>
    <col min="14579" max="14579" width="14.5703125" style="2" customWidth="1"/>
    <col min="14580" max="14580" width="16.7109375" style="2" customWidth="1"/>
    <col min="14581" max="14581" width="15" style="2" bestFit="1" customWidth="1"/>
    <col min="14582" max="14830" width="9.140625" style="2"/>
    <col min="14831" max="14831" width="12.7109375" style="2" customWidth="1"/>
    <col min="14832" max="14832" width="56.42578125" style="2" customWidth="1"/>
    <col min="14833" max="14833" width="7.140625" style="2" customWidth="1"/>
    <col min="14834" max="14834" width="10.7109375" style="2" customWidth="1"/>
    <col min="14835" max="14835" width="14.5703125" style="2" customWidth="1"/>
    <col min="14836" max="14836" width="16.7109375" style="2" customWidth="1"/>
    <col min="14837" max="14837" width="15" style="2" bestFit="1" customWidth="1"/>
    <col min="14838" max="15086" width="9.140625" style="2"/>
    <col min="15087" max="15087" width="12.7109375" style="2" customWidth="1"/>
    <col min="15088" max="15088" width="56.42578125" style="2" customWidth="1"/>
    <col min="15089" max="15089" width="7.140625" style="2" customWidth="1"/>
    <col min="15090" max="15090" width="10.7109375" style="2" customWidth="1"/>
    <col min="15091" max="15091" width="14.5703125" style="2" customWidth="1"/>
    <col min="15092" max="15092" width="16.7109375" style="2" customWidth="1"/>
    <col min="15093" max="15093" width="15" style="2" bestFit="1" customWidth="1"/>
    <col min="15094" max="15342" width="9.140625" style="2"/>
    <col min="15343" max="15343" width="12.7109375" style="2" customWidth="1"/>
    <col min="15344" max="15344" width="56.42578125" style="2" customWidth="1"/>
    <col min="15345" max="15345" width="7.140625" style="2" customWidth="1"/>
    <col min="15346" max="15346" width="10.7109375" style="2" customWidth="1"/>
    <col min="15347" max="15347" width="14.5703125" style="2" customWidth="1"/>
    <col min="15348" max="15348" width="16.7109375" style="2" customWidth="1"/>
    <col min="15349" max="15349" width="15" style="2" bestFit="1" customWidth="1"/>
    <col min="15350" max="15598" width="9.140625" style="2"/>
    <col min="15599" max="15599" width="12.7109375" style="2" customWidth="1"/>
    <col min="15600" max="15600" width="56.42578125" style="2" customWidth="1"/>
    <col min="15601" max="15601" width="7.140625" style="2" customWidth="1"/>
    <col min="15602" max="15602" width="10.7109375" style="2" customWidth="1"/>
    <col min="15603" max="15603" width="14.5703125" style="2" customWidth="1"/>
    <col min="15604" max="15604" width="16.7109375" style="2" customWidth="1"/>
    <col min="15605" max="15605" width="15" style="2" bestFit="1" customWidth="1"/>
    <col min="15606" max="15854" width="9.140625" style="2"/>
    <col min="15855" max="15855" width="12.7109375" style="2" customWidth="1"/>
    <col min="15856" max="15856" width="56.42578125" style="2" customWidth="1"/>
    <col min="15857" max="15857" width="7.140625" style="2" customWidth="1"/>
    <col min="15858" max="15858" width="10.7109375" style="2" customWidth="1"/>
    <col min="15859" max="15859" width="14.5703125" style="2" customWidth="1"/>
    <col min="15860" max="15860" width="16.7109375" style="2" customWidth="1"/>
    <col min="15861" max="15861" width="15" style="2" bestFit="1" customWidth="1"/>
    <col min="15862" max="16110" width="9.140625" style="2"/>
    <col min="16111" max="16111" width="12.7109375" style="2" customWidth="1"/>
    <col min="16112" max="16112" width="56.42578125" style="2" customWidth="1"/>
    <col min="16113" max="16113" width="7.140625" style="2" customWidth="1"/>
    <col min="16114" max="16114" width="10.7109375" style="2" customWidth="1"/>
    <col min="16115" max="16115" width="14.5703125" style="2" customWidth="1"/>
    <col min="16116" max="16116" width="16.7109375" style="2" customWidth="1"/>
    <col min="16117" max="16117" width="15" style="2" bestFit="1" customWidth="1"/>
    <col min="16118" max="16384" width="9.140625" style="2"/>
  </cols>
  <sheetData>
    <row r="1" spans="2:7" ht="20.100000000000001" customHeight="1">
      <c r="B1" s="1682" t="s">
        <v>464</v>
      </c>
      <c r="C1" s="1683"/>
      <c r="D1" s="1683"/>
      <c r="E1" s="1683"/>
      <c r="F1" s="1683"/>
      <c r="G1" s="1684"/>
    </row>
    <row r="2" spans="2:7" ht="20.100000000000001" customHeight="1">
      <c r="B2" s="1682" t="s">
        <v>974</v>
      </c>
      <c r="C2" s="1683"/>
      <c r="D2" s="1683"/>
      <c r="E2" s="1683"/>
      <c r="F2" s="1683"/>
      <c r="G2" s="1684"/>
    </row>
    <row r="3" spans="2:7" ht="20.100000000000001" customHeight="1">
      <c r="B3" s="1685" t="s">
        <v>849</v>
      </c>
      <c r="C3" s="1685"/>
      <c r="F3" s="4"/>
      <c r="G3" s="4"/>
    </row>
    <row r="4" spans="2:7" ht="20.100000000000001" customHeight="1">
      <c r="B4" s="5" t="s">
        <v>66</v>
      </c>
      <c r="C4" s="52"/>
      <c r="D4" s="79"/>
      <c r="E4" s="79"/>
      <c r="F4" s="80"/>
      <c r="G4" s="80"/>
    </row>
    <row r="5" spans="2:7" ht="13.15" customHeight="1">
      <c r="B5" s="79"/>
      <c r="C5" s="52"/>
      <c r="D5" s="79"/>
      <c r="E5" s="79"/>
      <c r="F5" s="83"/>
      <c r="G5" s="83"/>
    </row>
    <row r="6" spans="2:7">
      <c r="B6" s="12" t="s">
        <v>1</v>
      </c>
      <c r="C6" s="12" t="s">
        <v>2</v>
      </c>
      <c r="D6" s="12" t="s">
        <v>3</v>
      </c>
      <c r="E6" s="13" t="s">
        <v>4</v>
      </c>
      <c r="F6" s="84" t="s">
        <v>5</v>
      </c>
      <c r="G6" s="85" t="s">
        <v>6</v>
      </c>
    </row>
    <row r="7" spans="2:7">
      <c r="B7" s="17"/>
      <c r="C7" s="18"/>
      <c r="D7" s="17"/>
      <c r="E7" s="19"/>
      <c r="F7" s="86" t="s">
        <v>153</v>
      </c>
      <c r="G7" s="87" t="s">
        <v>153</v>
      </c>
    </row>
    <row r="8" spans="2:7" ht="12.75" customHeight="1">
      <c r="B8" s="88"/>
      <c r="C8" s="89"/>
      <c r="D8" s="88"/>
      <c r="E8" s="88"/>
      <c r="F8" s="90"/>
      <c r="G8" s="90"/>
    </row>
    <row r="9" spans="2:7">
      <c r="B9" s="59"/>
      <c r="C9" s="92" t="s">
        <v>67</v>
      </c>
      <c r="D9" s="59"/>
      <c r="E9" s="59"/>
      <c r="F9" s="93"/>
      <c r="G9" s="93"/>
    </row>
    <row r="10" spans="2:7">
      <c r="B10" s="59"/>
      <c r="C10" s="64"/>
      <c r="D10" s="59"/>
      <c r="E10" s="95"/>
      <c r="F10" s="39"/>
      <c r="G10" s="39"/>
    </row>
    <row r="11" spans="2:7">
      <c r="B11" s="59"/>
      <c r="C11" s="96" t="s">
        <v>68</v>
      </c>
      <c r="D11" s="59"/>
      <c r="E11" s="95"/>
      <c r="F11" s="39"/>
      <c r="G11" s="39"/>
    </row>
    <row r="12" spans="2:7">
      <c r="B12" s="59"/>
      <c r="C12" s="64"/>
      <c r="D12" s="59"/>
      <c r="E12" s="95"/>
      <c r="F12" s="39"/>
      <c r="G12" s="39"/>
    </row>
    <row r="13" spans="2:7">
      <c r="B13" s="59" t="s">
        <v>850</v>
      </c>
      <c r="C13" s="64" t="s">
        <v>69</v>
      </c>
      <c r="D13" s="59" t="s">
        <v>70</v>
      </c>
      <c r="E13" s="97">
        <v>10</v>
      </c>
      <c r="F13" s="39"/>
      <c r="G13" s="39">
        <f t="shared" ref="G13:G19" si="0">E13*F13</f>
        <v>0</v>
      </c>
    </row>
    <row r="14" spans="2:7">
      <c r="B14" s="98" t="s">
        <v>851</v>
      </c>
      <c r="C14" s="64" t="s">
        <v>71</v>
      </c>
      <c r="D14" s="59" t="s">
        <v>70</v>
      </c>
      <c r="E14" s="97">
        <v>10</v>
      </c>
      <c r="F14" s="39"/>
      <c r="G14" s="39">
        <f t="shared" si="0"/>
        <v>0</v>
      </c>
    </row>
    <row r="15" spans="2:7">
      <c r="B15" s="98" t="s">
        <v>852</v>
      </c>
      <c r="C15" s="64" t="s">
        <v>72</v>
      </c>
      <c r="D15" s="59" t="s">
        <v>70</v>
      </c>
      <c r="E15" s="97">
        <v>10</v>
      </c>
      <c r="F15" s="39"/>
      <c r="G15" s="39">
        <f t="shared" si="0"/>
        <v>0</v>
      </c>
    </row>
    <row r="16" spans="2:7">
      <c r="B16" s="98" t="s">
        <v>853</v>
      </c>
      <c r="C16" s="64" t="s">
        <v>73</v>
      </c>
      <c r="D16" s="59" t="s">
        <v>70</v>
      </c>
      <c r="E16" s="97">
        <v>100</v>
      </c>
      <c r="F16" s="39"/>
      <c r="G16" s="39">
        <f t="shared" si="0"/>
        <v>0</v>
      </c>
    </row>
    <row r="17" spans="2:7">
      <c r="B17" s="98" t="s">
        <v>854</v>
      </c>
      <c r="C17" s="64" t="s">
        <v>74</v>
      </c>
      <c r="D17" s="59" t="s">
        <v>70</v>
      </c>
      <c r="E17" s="97">
        <v>7</v>
      </c>
      <c r="F17" s="39"/>
      <c r="G17" s="39">
        <f t="shared" si="0"/>
        <v>0</v>
      </c>
    </row>
    <row r="18" spans="2:7">
      <c r="B18" s="98" t="s">
        <v>855</v>
      </c>
      <c r="C18" s="64" t="s">
        <v>75</v>
      </c>
      <c r="D18" s="59" t="s">
        <v>70</v>
      </c>
      <c r="E18" s="97">
        <v>10</v>
      </c>
      <c r="F18" s="39"/>
      <c r="G18" s="39">
        <f t="shared" si="0"/>
        <v>0</v>
      </c>
    </row>
    <row r="19" spans="2:7">
      <c r="B19" s="98" t="s">
        <v>856</v>
      </c>
      <c r="C19" s="64" t="s">
        <v>76</v>
      </c>
      <c r="D19" s="59" t="s">
        <v>70</v>
      </c>
      <c r="E19" s="97">
        <v>10</v>
      </c>
      <c r="F19" s="39"/>
      <c r="G19" s="39">
        <f t="shared" si="0"/>
        <v>0</v>
      </c>
    </row>
    <row r="20" spans="2:7">
      <c r="B20" s="59"/>
      <c r="C20" s="64"/>
      <c r="D20" s="59"/>
      <c r="E20" s="97"/>
      <c r="F20" s="39"/>
      <c r="G20" s="39"/>
    </row>
    <row r="21" spans="2:7">
      <c r="B21" s="59"/>
      <c r="C21" s="96" t="s">
        <v>77</v>
      </c>
      <c r="D21" s="59"/>
      <c r="E21" s="97"/>
      <c r="F21" s="39"/>
      <c r="G21" s="39"/>
    </row>
    <row r="22" spans="2:7">
      <c r="B22" s="59"/>
      <c r="C22" s="64"/>
      <c r="D22" s="59"/>
      <c r="E22" s="97"/>
      <c r="F22" s="39"/>
      <c r="G22" s="39"/>
    </row>
    <row r="23" spans="2:7">
      <c r="B23" s="98" t="s">
        <v>857</v>
      </c>
      <c r="C23" s="64" t="s">
        <v>78</v>
      </c>
      <c r="D23" s="59" t="s">
        <v>79</v>
      </c>
      <c r="E23" s="97">
        <v>1</v>
      </c>
      <c r="F23" s="39"/>
      <c r="G23" s="39">
        <f t="shared" ref="G23:G34" si="1">E23*F23</f>
        <v>0</v>
      </c>
    </row>
    <row r="24" spans="2:7">
      <c r="B24" s="98" t="s">
        <v>858</v>
      </c>
      <c r="C24" s="64" t="s">
        <v>80</v>
      </c>
      <c r="D24" s="59" t="s">
        <v>81</v>
      </c>
      <c r="E24" s="97">
        <v>1</v>
      </c>
      <c r="F24" s="39"/>
      <c r="G24" s="39">
        <f t="shared" si="1"/>
        <v>0</v>
      </c>
    </row>
    <row r="25" spans="2:7">
      <c r="B25" s="98" t="s">
        <v>859</v>
      </c>
      <c r="C25" s="64" t="s">
        <v>82</v>
      </c>
      <c r="D25" s="59" t="s">
        <v>81</v>
      </c>
      <c r="E25" s="97">
        <v>0.5</v>
      </c>
      <c r="F25" s="39"/>
      <c r="G25" s="39">
        <f t="shared" si="1"/>
        <v>0</v>
      </c>
    </row>
    <row r="26" spans="2:7">
      <c r="B26" s="98" t="s">
        <v>860</v>
      </c>
      <c r="C26" s="64" t="s">
        <v>83</v>
      </c>
      <c r="D26" s="59" t="s">
        <v>84</v>
      </c>
      <c r="E26" s="97">
        <v>10</v>
      </c>
      <c r="F26" s="39"/>
      <c r="G26" s="39">
        <f t="shared" si="1"/>
        <v>0</v>
      </c>
    </row>
    <row r="27" spans="2:7">
      <c r="B27" s="98" t="s">
        <v>861</v>
      </c>
      <c r="C27" s="64" t="s">
        <v>85</v>
      </c>
      <c r="D27" s="59" t="s">
        <v>81</v>
      </c>
      <c r="E27" s="97">
        <v>0.5</v>
      </c>
      <c r="F27" s="39"/>
      <c r="G27" s="39">
        <f t="shared" si="1"/>
        <v>0</v>
      </c>
    </row>
    <row r="28" spans="2:7">
      <c r="B28" s="98" t="s">
        <v>862</v>
      </c>
      <c r="C28" s="64" t="s">
        <v>86</v>
      </c>
      <c r="D28" s="59" t="s">
        <v>81</v>
      </c>
      <c r="E28" s="97">
        <v>0.5</v>
      </c>
      <c r="F28" s="39"/>
      <c r="G28" s="39">
        <f t="shared" si="1"/>
        <v>0</v>
      </c>
    </row>
    <row r="29" spans="2:7">
      <c r="B29" s="98" t="s">
        <v>863</v>
      </c>
      <c r="C29" s="64" t="s">
        <v>87</v>
      </c>
      <c r="D29" s="27" t="s">
        <v>31</v>
      </c>
      <c r="E29" s="95">
        <v>5000</v>
      </c>
      <c r="F29" s="39"/>
      <c r="G29" s="39">
        <f t="shared" si="1"/>
        <v>0</v>
      </c>
    </row>
    <row r="30" spans="2:7">
      <c r="B30" s="59" t="s">
        <v>864</v>
      </c>
      <c r="C30" s="64" t="s">
        <v>88</v>
      </c>
      <c r="D30" s="59" t="s">
        <v>89</v>
      </c>
      <c r="E30" s="97">
        <v>0.5</v>
      </c>
      <c r="F30" s="39"/>
      <c r="G30" s="39">
        <f t="shared" si="1"/>
        <v>0</v>
      </c>
    </row>
    <row r="31" spans="2:7">
      <c r="B31" s="59" t="s">
        <v>865</v>
      </c>
      <c r="C31" s="64" t="s">
        <v>90</v>
      </c>
      <c r="D31" s="59" t="s">
        <v>89</v>
      </c>
      <c r="E31" s="97">
        <v>0.5</v>
      </c>
      <c r="F31" s="39"/>
      <c r="G31" s="39">
        <f t="shared" si="1"/>
        <v>0</v>
      </c>
    </row>
    <row r="32" spans="2:7">
      <c r="B32" s="59" t="s">
        <v>866</v>
      </c>
      <c r="C32" s="64" t="s">
        <v>91</v>
      </c>
      <c r="D32" s="59" t="s">
        <v>92</v>
      </c>
      <c r="E32" s="97">
        <v>1</v>
      </c>
      <c r="F32" s="39"/>
      <c r="G32" s="39">
        <f t="shared" si="1"/>
        <v>0</v>
      </c>
    </row>
    <row r="33" spans="2:7">
      <c r="B33" s="59" t="s">
        <v>867</v>
      </c>
      <c r="C33" s="64" t="s">
        <v>93</v>
      </c>
      <c r="D33" s="59" t="s">
        <v>81</v>
      </c>
      <c r="E33" s="97">
        <v>0.5</v>
      </c>
      <c r="F33" s="39"/>
      <c r="G33" s="39">
        <f t="shared" si="1"/>
        <v>0</v>
      </c>
    </row>
    <row r="34" spans="2:7">
      <c r="B34" s="59" t="s">
        <v>868</v>
      </c>
      <c r="C34" s="64" t="s">
        <v>94</v>
      </c>
      <c r="D34" s="59" t="s">
        <v>81</v>
      </c>
      <c r="E34" s="97">
        <v>0.5</v>
      </c>
      <c r="F34" s="39"/>
      <c r="G34" s="39">
        <f t="shared" si="1"/>
        <v>0</v>
      </c>
    </row>
    <row r="35" spans="2:7">
      <c r="B35" s="59"/>
      <c r="C35" s="64" t="s">
        <v>95</v>
      </c>
      <c r="D35" s="59"/>
      <c r="E35" s="97"/>
      <c r="F35" s="39"/>
      <c r="G35" s="39"/>
    </row>
    <row r="36" spans="2:7">
      <c r="B36" s="59" t="s">
        <v>869</v>
      </c>
      <c r="C36" s="64" t="s">
        <v>96</v>
      </c>
      <c r="D36" s="59" t="s">
        <v>92</v>
      </c>
      <c r="E36" s="97">
        <v>16</v>
      </c>
      <c r="F36" s="39"/>
      <c r="G36" s="39">
        <f>E36*F36</f>
        <v>0</v>
      </c>
    </row>
    <row r="37" spans="2:7">
      <c r="B37" s="59"/>
      <c r="C37" s="64" t="s">
        <v>95</v>
      </c>
      <c r="D37" s="59"/>
      <c r="E37" s="97"/>
      <c r="F37" s="39"/>
      <c r="G37" s="39"/>
    </row>
    <row r="38" spans="2:7">
      <c r="B38" s="98" t="s">
        <v>870</v>
      </c>
      <c r="C38" s="64" t="s">
        <v>97</v>
      </c>
      <c r="D38" s="59" t="s">
        <v>92</v>
      </c>
      <c r="E38" s="97">
        <v>16</v>
      </c>
      <c r="F38" s="39"/>
      <c r="G38" s="39">
        <f>E38*F38</f>
        <v>0</v>
      </c>
    </row>
    <row r="39" spans="2:7">
      <c r="B39" s="59"/>
      <c r="C39" s="64" t="s">
        <v>95</v>
      </c>
      <c r="D39" s="59"/>
      <c r="E39" s="97"/>
      <c r="F39" s="39"/>
      <c r="G39" s="39"/>
    </row>
    <row r="40" spans="2:7">
      <c r="B40" s="98" t="s">
        <v>871</v>
      </c>
      <c r="C40" s="64" t="s">
        <v>98</v>
      </c>
      <c r="D40" s="59" t="s">
        <v>92</v>
      </c>
      <c r="E40" s="97">
        <v>2</v>
      </c>
      <c r="F40" s="39"/>
      <c r="G40" s="39">
        <f>E40*F40</f>
        <v>0</v>
      </c>
    </row>
    <row r="41" spans="2:7">
      <c r="B41" s="98" t="s">
        <v>872</v>
      </c>
      <c r="C41" s="64" t="s">
        <v>99</v>
      </c>
      <c r="D41" s="59" t="s">
        <v>89</v>
      </c>
      <c r="E41" s="97">
        <v>5</v>
      </c>
      <c r="F41" s="39"/>
      <c r="G41" s="39">
        <f>E41*F41</f>
        <v>0</v>
      </c>
    </row>
    <row r="42" spans="2:7">
      <c r="B42" s="98" t="s">
        <v>873</v>
      </c>
      <c r="C42" s="64" t="s">
        <v>100</v>
      </c>
      <c r="D42" s="59" t="s">
        <v>81</v>
      </c>
      <c r="E42" s="97">
        <v>2</v>
      </c>
      <c r="F42" s="39"/>
      <c r="G42" s="39">
        <f>E42*F42</f>
        <v>0</v>
      </c>
    </row>
    <row r="43" spans="2:7">
      <c r="B43" s="98" t="s">
        <v>874</v>
      </c>
      <c r="C43" s="64" t="s">
        <v>101</v>
      </c>
      <c r="D43" s="59" t="s">
        <v>81</v>
      </c>
      <c r="E43" s="97">
        <v>2</v>
      </c>
      <c r="F43" s="39"/>
      <c r="G43" s="39">
        <f>E43*F43</f>
        <v>0</v>
      </c>
    </row>
    <row r="44" spans="2:7">
      <c r="B44" s="59"/>
      <c r="C44" s="64"/>
      <c r="D44" s="59"/>
      <c r="E44" s="97"/>
      <c r="F44" s="39"/>
      <c r="G44" s="39"/>
    </row>
    <row r="45" spans="2:7">
      <c r="B45" s="59"/>
      <c r="C45" s="99" t="s">
        <v>102</v>
      </c>
      <c r="D45" s="59"/>
      <c r="E45" s="97"/>
      <c r="F45" s="39"/>
      <c r="G45" s="39"/>
    </row>
    <row r="46" spans="2:7">
      <c r="B46" s="59"/>
      <c r="C46" s="64"/>
      <c r="D46" s="59"/>
      <c r="E46" s="97"/>
      <c r="F46" s="39"/>
      <c r="G46" s="39"/>
    </row>
    <row r="47" spans="2:7">
      <c r="B47" s="98" t="s">
        <v>875</v>
      </c>
      <c r="C47" s="64" t="s">
        <v>103</v>
      </c>
      <c r="D47" s="59" t="s">
        <v>70</v>
      </c>
      <c r="E47" s="97">
        <v>5</v>
      </c>
      <c r="F47" s="39"/>
      <c r="G47" s="39">
        <f>E47*F47</f>
        <v>0</v>
      </c>
    </row>
    <row r="48" spans="2:7" ht="13.15" customHeight="1">
      <c r="B48" s="59"/>
      <c r="C48" s="64"/>
      <c r="D48" s="59"/>
      <c r="E48" s="97"/>
      <c r="F48" s="93"/>
      <c r="G48" s="93"/>
    </row>
    <row r="49" spans="2:7" s="52" customFormat="1">
      <c r="B49" s="100"/>
      <c r="C49" s="92" t="s">
        <v>363</v>
      </c>
      <c r="D49" s="100"/>
      <c r="E49" s="101"/>
      <c r="F49" s="102"/>
      <c r="G49" s="102"/>
    </row>
    <row r="50" spans="2:7" ht="13.15" customHeight="1">
      <c r="B50" s="59"/>
      <c r="C50" s="64"/>
      <c r="D50" s="59"/>
      <c r="E50" s="97"/>
      <c r="F50" s="93"/>
      <c r="G50" s="93"/>
    </row>
    <row r="51" spans="2:7">
      <c r="B51" s="98" t="s">
        <v>876</v>
      </c>
      <c r="C51" s="64" t="s">
        <v>104</v>
      </c>
      <c r="D51" s="59" t="s">
        <v>70</v>
      </c>
      <c r="E51" s="97">
        <v>4</v>
      </c>
      <c r="F51" s="39"/>
      <c r="G51" s="39">
        <f>E51*F51</f>
        <v>0</v>
      </c>
    </row>
    <row r="52" spans="2:7">
      <c r="B52" s="98" t="s">
        <v>877</v>
      </c>
      <c r="C52" s="64" t="s">
        <v>105</v>
      </c>
      <c r="D52" s="59" t="s">
        <v>70</v>
      </c>
      <c r="E52" s="97">
        <v>4</v>
      </c>
      <c r="F52" s="39"/>
      <c r="G52" s="39">
        <f>E52*F52</f>
        <v>0</v>
      </c>
    </row>
    <row r="53" spans="2:7">
      <c r="B53" s="59"/>
      <c r="C53" s="64"/>
      <c r="D53" s="59"/>
      <c r="E53" s="97"/>
      <c r="F53" s="39"/>
      <c r="G53" s="39"/>
    </row>
    <row r="54" spans="2:7" s="52" customFormat="1">
      <c r="B54" s="100"/>
      <c r="C54" s="92" t="s">
        <v>106</v>
      </c>
      <c r="D54" s="100"/>
      <c r="E54" s="101"/>
      <c r="F54" s="102"/>
      <c r="G54" s="102"/>
    </row>
    <row r="55" spans="2:7" s="52" customFormat="1">
      <c r="B55" s="100"/>
      <c r="C55" s="92"/>
      <c r="D55" s="100"/>
      <c r="E55" s="101"/>
      <c r="F55" s="102"/>
      <c r="G55" s="102"/>
    </row>
    <row r="56" spans="2:7">
      <c r="B56" s="98" t="s">
        <v>878</v>
      </c>
      <c r="C56" s="64" t="s">
        <v>107</v>
      </c>
      <c r="D56" s="59" t="s">
        <v>70</v>
      </c>
      <c r="E56" s="97">
        <v>5</v>
      </c>
      <c r="F56" s="39"/>
      <c r="G56" s="39">
        <f>E56*F56</f>
        <v>0</v>
      </c>
    </row>
    <row r="57" spans="2:7">
      <c r="B57" s="98" t="s">
        <v>879</v>
      </c>
      <c r="C57" s="64" t="s">
        <v>108</v>
      </c>
      <c r="D57" s="59" t="s">
        <v>70</v>
      </c>
      <c r="E57" s="97">
        <v>5</v>
      </c>
      <c r="F57" s="39"/>
      <c r="G57" s="39">
        <f>E57*F57</f>
        <v>0</v>
      </c>
    </row>
    <row r="58" spans="2:7">
      <c r="B58" s="59"/>
      <c r="C58" s="64"/>
      <c r="D58" s="59"/>
      <c r="E58" s="97"/>
      <c r="F58" s="39"/>
      <c r="G58" s="39"/>
    </row>
    <row r="59" spans="2:7" s="52" customFormat="1">
      <c r="B59" s="100"/>
      <c r="C59" s="92" t="s">
        <v>109</v>
      </c>
      <c r="D59" s="100"/>
      <c r="E59" s="101"/>
      <c r="F59" s="102"/>
      <c r="G59" s="102"/>
    </row>
    <row r="60" spans="2:7">
      <c r="B60" s="59"/>
      <c r="C60" s="103"/>
      <c r="D60" s="59"/>
      <c r="E60" s="97"/>
      <c r="F60" s="39"/>
      <c r="G60" s="39"/>
    </row>
    <row r="61" spans="2:7">
      <c r="B61" s="98" t="s">
        <v>880</v>
      </c>
      <c r="C61" s="64" t="s">
        <v>364</v>
      </c>
      <c r="D61" s="59" t="s">
        <v>70</v>
      </c>
      <c r="E61" s="97">
        <v>2</v>
      </c>
      <c r="F61" s="39"/>
      <c r="G61" s="39">
        <f>E61*F61</f>
        <v>0</v>
      </c>
    </row>
    <row r="62" spans="2:7">
      <c r="B62" s="98"/>
      <c r="C62" s="64"/>
      <c r="D62" s="59"/>
      <c r="E62" s="97"/>
      <c r="F62" s="39"/>
      <c r="G62" s="39"/>
    </row>
    <row r="63" spans="2:7">
      <c r="B63" s="100"/>
      <c r="C63" s="92" t="s">
        <v>110</v>
      </c>
      <c r="D63" s="100"/>
      <c r="E63" s="101"/>
      <c r="F63" s="102"/>
      <c r="G63" s="102"/>
    </row>
    <row r="64" spans="2:7">
      <c r="B64" s="59"/>
      <c r="C64" s="64"/>
      <c r="D64" s="59"/>
      <c r="E64" s="97"/>
      <c r="F64" s="93"/>
      <c r="G64" s="93"/>
    </row>
    <row r="65" spans="2:7" ht="14.25">
      <c r="B65" s="98" t="s">
        <v>881</v>
      </c>
      <c r="C65" s="1105" t="s">
        <v>111</v>
      </c>
      <c r="D65" s="59" t="s">
        <v>70</v>
      </c>
      <c r="E65" s="97">
        <v>5</v>
      </c>
      <c r="F65" s="39"/>
      <c r="G65" s="39">
        <f>E65*F65</f>
        <v>0</v>
      </c>
    </row>
    <row r="66" spans="2:7" ht="14.25">
      <c r="B66" s="98" t="s">
        <v>882</v>
      </c>
      <c r="C66" s="1105" t="s">
        <v>112</v>
      </c>
      <c r="D66" s="59" t="s">
        <v>70</v>
      </c>
      <c r="E66" s="97">
        <v>3</v>
      </c>
      <c r="F66" s="39"/>
      <c r="G66" s="39">
        <f>E66*F66</f>
        <v>0</v>
      </c>
    </row>
    <row r="67" spans="2:7" ht="14.25">
      <c r="B67" s="98" t="s">
        <v>883</v>
      </c>
      <c r="C67" s="1105" t="s">
        <v>113</v>
      </c>
      <c r="D67" s="59" t="s">
        <v>70</v>
      </c>
      <c r="E67" s="97">
        <v>3</v>
      </c>
      <c r="F67" s="39"/>
      <c r="G67" s="39">
        <f>E67*F67</f>
        <v>0</v>
      </c>
    </row>
    <row r="68" spans="2:7">
      <c r="B68" s="98"/>
      <c r="C68" s="1105"/>
      <c r="D68" s="59"/>
      <c r="E68" s="97"/>
      <c r="F68" s="39"/>
      <c r="G68" s="39"/>
    </row>
    <row r="69" spans="2:7">
      <c r="B69" s="100"/>
      <c r="C69" s="92" t="s">
        <v>114</v>
      </c>
      <c r="D69" s="100"/>
      <c r="E69" s="101"/>
      <c r="F69" s="104"/>
      <c r="G69" s="104"/>
    </row>
    <row r="70" spans="2:7">
      <c r="B70" s="59"/>
      <c r="C70" s="64"/>
      <c r="D70" s="59"/>
      <c r="E70" s="97"/>
      <c r="F70" s="93"/>
      <c r="G70" s="93"/>
    </row>
    <row r="71" spans="2:7">
      <c r="B71" s="98" t="s">
        <v>884</v>
      </c>
      <c r="C71" s="64" t="s">
        <v>115</v>
      </c>
      <c r="D71" s="59" t="s">
        <v>70</v>
      </c>
      <c r="E71" s="97">
        <v>0.5</v>
      </c>
      <c r="F71" s="39"/>
      <c r="G71" s="39">
        <f>E71*F71</f>
        <v>0</v>
      </c>
    </row>
    <row r="72" spans="2:7">
      <c r="B72" s="98" t="s">
        <v>885</v>
      </c>
      <c r="C72" s="64" t="s">
        <v>116</v>
      </c>
      <c r="D72" s="59"/>
      <c r="E72" s="97"/>
      <c r="F72" s="39"/>
      <c r="G72" s="39"/>
    </row>
    <row r="73" spans="2:7" ht="13.15" customHeight="1">
      <c r="B73" s="59"/>
      <c r="C73" s="64" t="s">
        <v>117</v>
      </c>
      <c r="D73" s="59" t="s">
        <v>70</v>
      </c>
      <c r="E73" s="97">
        <v>0.5</v>
      </c>
      <c r="F73" s="39"/>
      <c r="G73" s="39">
        <f>E73*F73</f>
        <v>0</v>
      </c>
    </row>
    <row r="74" spans="2:7">
      <c r="B74" s="59"/>
      <c r="C74" s="64" t="s">
        <v>118</v>
      </c>
      <c r="D74" s="59" t="s">
        <v>70</v>
      </c>
      <c r="E74" s="97">
        <v>0.5</v>
      </c>
      <c r="F74" s="39"/>
      <c r="G74" s="39">
        <f>E74*F74</f>
        <v>0</v>
      </c>
    </row>
    <row r="75" spans="2:7">
      <c r="B75" s="59"/>
      <c r="C75" s="64" t="s">
        <v>119</v>
      </c>
      <c r="D75" s="59" t="s">
        <v>70</v>
      </c>
      <c r="E75" s="97">
        <v>0.5</v>
      </c>
      <c r="F75" s="39"/>
      <c r="G75" s="39">
        <f>E75*F75</f>
        <v>0</v>
      </c>
    </row>
    <row r="76" spans="2:7">
      <c r="B76" s="105"/>
      <c r="C76" s="106"/>
      <c r="D76" s="107"/>
      <c r="E76" s="108"/>
      <c r="F76" s="109"/>
      <c r="G76" s="109"/>
    </row>
    <row r="77" spans="2:7" s="52" customFormat="1">
      <c r="B77" s="110"/>
      <c r="C77" s="111"/>
      <c r="D77" s="112"/>
      <c r="E77" s="113"/>
      <c r="F77" s="114" t="s">
        <v>48</v>
      </c>
      <c r="G77" s="115">
        <f>SUM(G8:G76)</f>
        <v>0</v>
      </c>
    </row>
    <row r="78" spans="2:7">
      <c r="B78" s="59"/>
      <c r="C78" s="64"/>
      <c r="D78" s="59"/>
      <c r="E78" s="95"/>
      <c r="F78" s="39"/>
      <c r="G78" s="39"/>
    </row>
    <row r="79" spans="2:7" s="52" customFormat="1">
      <c r="B79" s="100"/>
      <c r="C79" s="92" t="s">
        <v>110</v>
      </c>
      <c r="D79" s="100"/>
      <c r="E79" s="101"/>
      <c r="F79" s="102"/>
      <c r="G79" s="102"/>
    </row>
    <row r="80" spans="2:7" ht="13.15" customHeight="1">
      <c r="B80" s="59"/>
      <c r="C80" s="64"/>
      <c r="D80" s="59"/>
      <c r="E80" s="97"/>
      <c r="F80" s="93"/>
      <c r="G80" s="93"/>
    </row>
    <row r="81" spans="2:7" ht="14.25">
      <c r="B81" s="98" t="s">
        <v>881</v>
      </c>
      <c r="C81" s="1105" t="s">
        <v>111</v>
      </c>
      <c r="D81" s="59" t="s">
        <v>70</v>
      </c>
      <c r="E81" s="97">
        <v>5</v>
      </c>
      <c r="F81" s="39"/>
      <c r="G81" s="39">
        <f>E81*F81</f>
        <v>0</v>
      </c>
    </row>
    <row r="82" spans="2:7" ht="14.25">
      <c r="B82" s="98" t="s">
        <v>882</v>
      </c>
      <c r="C82" s="1105" t="s">
        <v>112</v>
      </c>
      <c r="D82" s="59" t="s">
        <v>70</v>
      </c>
      <c r="E82" s="97">
        <v>3</v>
      </c>
      <c r="F82" s="39"/>
      <c r="G82" s="39">
        <f>E82*F82</f>
        <v>0</v>
      </c>
    </row>
    <row r="83" spans="2:7" ht="17.25" customHeight="1">
      <c r="B83" s="98" t="s">
        <v>883</v>
      </c>
      <c r="C83" s="1105" t="s">
        <v>113</v>
      </c>
      <c r="D83" s="59" t="s">
        <v>70</v>
      </c>
      <c r="E83" s="97">
        <v>3</v>
      </c>
      <c r="F83" s="39"/>
      <c r="G83" s="39">
        <f>E83*F83</f>
        <v>0</v>
      </c>
    </row>
    <row r="84" spans="2:7" ht="14.25" customHeight="1">
      <c r="B84" s="98"/>
      <c r="C84" s="1105"/>
      <c r="D84" s="59"/>
      <c r="E84" s="97"/>
      <c r="F84" s="39"/>
      <c r="G84" s="39"/>
    </row>
    <row r="85" spans="2:7" s="52" customFormat="1">
      <c r="B85" s="100"/>
      <c r="C85" s="92" t="s">
        <v>114</v>
      </c>
      <c r="D85" s="100"/>
      <c r="E85" s="101"/>
      <c r="F85" s="104"/>
      <c r="G85" s="104"/>
    </row>
    <row r="86" spans="2:7" ht="13.15" customHeight="1">
      <c r="B86" s="59"/>
      <c r="C86" s="64"/>
      <c r="D86" s="59"/>
      <c r="E86" s="97"/>
      <c r="F86" s="93"/>
      <c r="G86" s="93"/>
    </row>
    <row r="87" spans="2:7">
      <c r="B87" s="98" t="s">
        <v>884</v>
      </c>
      <c r="C87" s="64" t="s">
        <v>115</v>
      </c>
      <c r="D87" s="59" t="s">
        <v>70</v>
      </c>
      <c r="E87" s="97">
        <v>0.5</v>
      </c>
      <c r="F87" s="39"/>
      <c r="G87" s="39">
        <f>E87*F87</f>
        <v>0</v>
      </c>
    </row>
    <row r="88" spans="2:7">
      <c r="B88" s="98" t="s">
        <v>885</v>
      </c>
      <c r="C88" s="64" t="s">
        <v>116</v>
      </c>
      <c r="D88" s="59"/>
      <c r="E88" s="97"/>
      <c r="F88" s="39"/>
      <c r="G88" s="39"/>
    </row>
    <row r="89" spans="2:7">
      <c r="B89" s="59"/>
      <c r="C89" s="64" t="s">
        <v>117</v>
      </c>
      <c r="D89" s="59" t="s">
        <v>70</v>
      </c>
      <c r="E89" s="97">
        <v>0.5</v>
      </c>
      <c r="F89" s="39"/>
      <c r="G89" s="39">
        <f>E89*F89</f>
        <v>0</v>
      </c>
    </row>
    <row r="90" spans="2:7">
      <c r="B90" s="59"/>
      <c r="C90" s="64" t="s">
        <v>118</v>
      </c>
      <c r="D90" s="59" t="s">
        <v>70</v>
      </c>
      <c r="E90" s="97">
        <v>0.5</v>
      </c>
      <c r="F90" s="39"/>
      <c r="G90" s="39">
        <f>E90*F90</f>
        <v>0</v>
      </c>
    </row>
    <row r="91" spans="2:7">
      <c r="B91" s="59"/>
      <c r="C91" s="64" t="s">
        <v>119</v>
      </c>
      <c r="D91" s="59" t="s">
        <v>70</v>
      </c>
      <c r="E91" s="97">
        <v>0.5</v>
      </c>
      <c r="F91" s="39"/>
      <c r="G91" s="39">
        <f>E91*F91</f>
        <v>0</v>
      </c>
    </row>
    <row r="92" spans="2:7">
      <c r="B92" s="59"/>
      <c r="C92" s="64"/>
      <c r="D92" s="59"/>
      <c r="E92" s="97"/>
      <c r="F92" s="39"/>
      <c r="G92" s="39"/>
    </row>
    <row r="93" spans="2:7" s="52" customFormat="1">
      <c r="B93" s="100"/>
      <c r="C93" s="92" t="s">
        <v>120</v>
      </c>
      <c r="D93" s="100"/>
      <c r="E93" s="101"/>
      <c r="F93" s="102"/>
      <c r="G93" s="102"/>
    </row>
    <row r="94" spans="2:7">
      <c r="B94" s="59"/>
      <c r="C94" s="64"/>
      <c r="D94" s="59"/>
      <c r="E94" s="97"/>
      <c r="F94" s="39"/>
      <c r="G94" s="39"/>
    </row>
    <row r="95" spans="2:7">
      <c r="B95" s="98" t="s">
        <v>886</v>
      </c>
      <c r="C95" s="64" t="s">
        <v>121</v>
      </c>
      <c r="D95" s="59" t="s">
        <v>70</v>
      </c>
      <c r="E95" s="97">
        <v>0.5</v>
      </c>
      <c r="F95" s="39"/>
      <c r="G95" s="39">
        <f>E95*F95</f>
        <v>0</v>
      </c>
    </row>
    <row r="96" spans="2:7">
      <c r="B96" s="98" t="s">
        <v>887</v>
      </c>
      <c r="C96" s="64" t="s">
        <v>122</v>
      </c>
      <c r="D96" s="59" t="s">
        <v>70</v>
      </c>
      <c r="E96" s="97">
        <v>0.5</v>
      </c>
      <c r="F96" s="39"/>
      <c r="G96" s="39">
        <f>E96*F96</f>
        <v>0</v>
      </c>
    </row>
    <row r="97" spans="2:7">
      <c r="B97" s="59"/>
      <c r="C97" s="64"/>
      <c r="D97" s="59"/>
      <c r="E97" s="97"/>
      <c r="F97" s="39"/>
      <c r="G97" s="39"/>
    </row>
    <row r="98" spans="2:7" s="52" customFormat="1">
      <c r="B98" s="100"/>
      <c r="C98" s="92" t="s">
        <v>123</v>
      </c>
      <c r="D98" s="100"/>
      <c r="E98" s="101"/>
      <c r="F98" s="102"/>
      <c r="G98" s="102"/>
    </row>
    <row r="99" spans="2:7">
      <c r="B99" s="59"/>
      <c r="C99" s="64"/>
      <c r="D99" s="59"/>
      <c r="E99" s="97"/>
      <c r="F99" s="39"/>
      <c r="G99" s="39"/>
    </row>
    <row r="100" spans="2:7">
      <c r="B100" s="98" t="s">
        <v>888</v>
      </c>
      <c r="C100" s="64" t="s">
        <v>124</v>
      </c>
      <c r="D100" s="59" t="s">
        <v>70</v>
      </c>
      <c r="E100" s="97">
        <v>6</v>
      </c>
      <c r="F100" s="39"/>
      <c r="G100" s="39">
        <f>E100*F100</f>
        <v>0</v>
      </c>
    </row>
    <row r="101" spans="2:7">
      <c r="B101" s="59"/>
      <c r="C101" s="64"/>
      <c r="D101" s="59"/>
      <c r="E101" s="97"/>
      <c r="F101" s="39"/>
      <c r="G101" s="39"/>
    </row>
    <row r="102" spans="2:7" s="52" customFormat="1">
      <c r="B102" s="100"/>
      <c r="C102" s="92" t="s">
        <v>125</v>
      </c>
      <c r="D102" s="100"/>
      <c r="E102" s="101"/>
      <c r="F102" s="102"/>
      <c r="G102" s="102"/>
    </row>
    <row r="103" spans="2:7" s="52" customFormat="1">
      <c r="B103" s="100"/>
      <c r="C103" s="92"/>
      <c r="D103" s="100"/>
      <c r="E103" s="101"/>
      <c r="F103" s="102"/>
      <c r="G103" s="102"/>
    </row>
    <row r="104" spans="2:7">
      <c r="B104" s="98" t="s">
        <v>889</v>
      </c>
      <c r="C104" s="64" t="s">
        <v>126</v>
      </c>
      <c r="D104" s="59" t="s">
        <v>70</v>
      </c>
      <c r="E104" s="97">
        <v>1</v>
      </c>
      <c r="F104" s="39"/>
      <c r="G104" s="39">
        <f>E104*F104</f>
        <v>0</v>
      </c>
    </row>
    <row r="105" spans="2:7">
      <c r="B105" s="59"/>
      <c r="C105" s="64"/>
      <c r="D105" s="59"/>
      <c r="E105" s="97"/>
      <c r="F105" s="39"/>
      <c r="G105" s="39"/>
    </row>
    <row r="106" spans="2:7" s="52" customFormat="1">
      <c r="B106" s="100"/>
      <c r="C106" s="92" t="s">
        <v>127</v>
      </c>
      <c r="D106" s="100"/>
      <c r="E106" s="101"/>
      <c r="F106" s="102"/>
      <c r="G106" s="102"/>
    </row>
    <row r="107" spans="2:7">
      <c r="B107" s="59"/>
      <c r="C107" s="103"/>
      <c r="D107" s="59"/>
      <c r="E107" s="97"/>
      <c r="F107" s="39"/>
      <c r="G107" s="39"/>
    </row>
    <row r="108" spans="2:7">
      <c r="B108" s="98" t="s">
        <v>890</v>
      </c>
      <c r="C108" s="64" t="s">
        <v>128</v>
      </c>
      <c r="D108" s="59"/>
      <c r="E108" s="97"/>
      <c r="F108" s="39"/>
      <c r="G108" s="39"/>
    </row>
    <row r="109" spans="2:7">
      <c r="B109" s="59"/>
      <c r="C109" s="64" t="s">
        <v>129</v>
      </c>
      <c r="D109" s="59" t="s">
        <v>70</v>
      </c>
      <c r="E109" s="97">
        <v>0.5</v>
      </c>
      <c r="F109" s="39"/>
      <c r="G109" s="39">
        <f>E109*F109</f>
        <v>0</v>
      </c>
    </row>
    <row r="110" spans="2:7">
      <c r="B110" s="59"/>
      <c r="C110" s="64"/>
      <c r="D110" s="59"/>
      <c r="E110" s="97"/>
      <c r="F110" s="39"/>
      <c r="G110" s="39"/>
    </row>
    <row r="111" spans="2:7">
      <c r="B111" s="98" t="s">
        <v>891</v>
      </c>
      <c r="C111" s="64" t="s">
        <v>130</v>
      </c>
      <c r="D111" s="59"/>
      <c r="E111" s="97"/>
      <c r="F111" s="39"/>
      <c r="G111" s="39"/>
    </row>
    <row r="112" spans="2:7">
      <c r="B112" s="59"/>
      <c r="C112" s="64" t="s">
        <v>131</v>
      </c>
      <c r="D112" s="59" t="s">
        <v>70</v>
      </c>
      <c r="E112" s="97">
        <v>0.5</v>
      </c>
      <c r="F112" s="39"/>
      <c r="G112" s="39">
        <f>E112*F112</f>
        <v>0</v>
      </c>
    </row>
    <row r="113" spans="2:7">
      <c r="B113" s="59"/>
      <c r="C113" s="64"/>
      <c r="D113" s="59"/>
      <c r="E113" s="97"/>
      <c r="F113" s="39"/>
      <c r="G113" s="39"/>
    </row>
    <row r="114" spans="2:7" s="52" customFormat="1">
      <c r="B114" s="100"/>
      <c r="C114" s="92" t="s">
        <v>132</v>
      </c>
      <c r="D114" s="100"/>
      <c r="E114" s="101"/>
      <c r="F114" s="102"/>
      <c r="G114" s="102"/>
    </row>
    <row r="115" spans="2:7">
      <c r="B115" s="59"/>
      <c r="C115" s="103"/>
      <c r="D115" s="59"/>
      <c r="E115" s="97"/>
      <c r="F115" s="39"/>
      <c r="G115" s="39"/>
    </row>
    <row r="116" spans="2:7">
      <c r="B116" s="98" t="s">
        <v>892</v>
      </c>
      <c r="C116" s="64" t="s">
        <v>133</v>
      </c>
      <c r="D116" s="59" t="s">
        <v>70</v>
      </c>
      <c r="E116" s="97">
        <v>10</v>
      </c>
      <c r="F116" s="39"/>
      <c r="G116" s="39">
        <f>E116*F116</f>
        <v>0</v>
      </c>
    </row>
    <row r="117" spans="2:7">
      <c r="B117" s="98" t="s">
        <v>893</v>
      </c>
      <c r="C117" s="64" t="s">
        <v>134</v>
      </c>
      <c r="D117" s="59" t="s">
        <v>70</v>
      </c>
      <c r="E117" s="97">
        <v>10</v>
      </c>
      <c r="F117" s="39"/>
      <c r="G117" s="39">
        <f>E117*F117</f>
        <v>0</v>
      </c>
    </row>
    <row r="118" spans="2:7">
      <c r="B118" s="59"/>
      <c r="C118" s="64"/>
      <c r="D118" s="59"/>
      <c r="E118" s="97"/>
      <c r="F118" s="39"/>
      <c r="G118" s="39"/>
    </row>
    <row r="119" spans="2:7" s="52" customFormat="1">
      <c r="B119" s="100"/>
      <c r="C119" s="92" t="s">
        <v>135</v>
      </c>
      <c r="D119" s="100"/>
      <c r="E119" s="101"/>
      <c r="F119" s="102"/>
      <c r="G119" s="102"/>
    </row>
    <row r="120" spans="2:7">
      <c r="B120" s="59"/>
      <c r="C120" s="103"/>
      <c r="D120" s="59"/>
      <c r="E120" s="97"/>
      <c r="F120" s="39"/>
      <c r="G120" s="39"/>
    </row>
    <row r="121" spans="2:7">
      <c r="B121" s="98" t="s">
        <v>894</v>
      </c>
      <c r="C121" s="64" t="s">
        <v>136</v>
      </c>
      <c r="D121" s="59" t="s">
        <v>70</v>
      </c>
      <c r="E121" s="97">
        <v>2</v>
      </c>
      <c r="F121" s="39"/>
      <c r="G121" s="39">
        <f>E121*F121</f>
        <v>0</v>
      </c>
    </row>
    <row r="122" spans="2:7">
      <c r="B122" s="98" t="s">
        <v>895</v>
      </c>
      <c r="C122" s="64" t="s">
        <v>137</v>
      </c>
      <c r="D122" s="59" t="s">
        <v>70</v>
      </c>
      <c r="E122" s="97">
        <v>2</v>
      </c>
      <c r="F122" s="39"/>
      <c r="G122" s="39">
        <f>E122*F122</f>
        <v>0</v>
      </c>
    </row>
    <row r="123" spans="2:7" ht="13.15" customHeight="1">
      <c r="B123" s="59"/>
      <c r="C123" s="64"/>
      <c r="D123" s="59"/>
      <c r="E123" s="97"/>
      <c r="F123" s="93"/>
      <c r="G123" s="93"/>
    </row>
    <row r="124" spans="2:7" ht="13.15" customHeight="1">
      <c r="B124" s="59"/>
      <c r="C124" s="64"/>
      <c r="D124" s="59"/>
      <c r="E124" s="97"/>
      <c r="F124" s="93"/>
      <c r="G124" s="93"/>
    </row>
    <row r="125" spans="2:7" ht="13.15" customHeight="1">
      <c r="B125" s="59"/>
      <c r="C125" s="64"/>
      <c r="D125" s="59"/>
      <c r="E125" s="97"/>
      <c r="F125" s="93"/>
      <c r="G125" s="93"/>
    </row>
    <row r="126" spans="2:7" ht="13.15" customHeight="1">
      <c r="B126" s="59"/>
      <c r="C126" s="64"/>
      <c r="D126" s="59"/>
      <c r="E126" s="97"/>
      <c r="F126" s="93"/>
      <c r="G126" s="93"/>
    </row>
    <row r="127" spans="2:7" ht="13.15" customHeight="1">
      <c r="B127" s="59"/>
      <c r="C127" s="64"/>
      <c r="D127" s="59"/>
      <c r="E127" s="97"/>
      <c r="F127" s="93"/>
      <c r="G127" s="93"/>
    </row>
    <row r="128" spans="2:7" ht="13.15" customHeight="1">
      <c r="B128" s="59"/>
      <c r="C128" s="64"/>
      <c r="D128" s="59"/>
      <c r="E128" s="97"/>
      <c r="F128" s="93"/>
      <c r="G128" s="93"/>
    </row>
    <row r="129" spans="2:7" ht="13.15" customHeight="1">
      <c r="B129" s="59"/>
      <c r="C129" s="64"/>
      <c r="D129" s="59"/>
      <c r="E129" s="97"/>
      <c r="F129" s="93"/>
      <c r="G129" s="93"/>
    </row>
    <row r="130" spans="2:7" ht="13.15" customHeight="1">
      <c r="B130" s="59"/>
      <c r="C130" s="64"/>
      <c r="D130" s="59"/>
      <c r="E130" s="97"/>
      <c r="F130" s="93"/>
      <c r="G130" s="93"/>
    </row>
    <row r="131" spans="2:7" ht="13.15" customHeight="1">
      <c r="B131" s="59"/>
      <c r="C131" s="64"/>
      <c r="D131" s="59"/>
      <c r="E131" s="97"/>
      <c r="F131" s="93"/>
      <c r="G131" s="93"/>
    </row>
    <row r="132" spans="2:7" ht="13.15" customHeight="1">
      <c r="B132" s="59"/>
      <c r="C132" s="64"/>
      <c r="D132" s="59"/>
      <c r="E132" s="97"/>
      <c r="F132" s="93"/>
      <c r="G132" s="93"/>
    </row>
    <row r="133" spans="2:7" ht="13.15" customHeight="1">
      <c r="B133" s="59"/>
      <c r="C133" s="64"/>
      <c r="D133" s="59"/>
      <c r="E133" s="97"/>
      <c r="F133" s="93"/>
      <c r="G133" s="93"/>
    </row>
    <row r="134" spans="2:7" ht="13.15" customHeight="1">
      <c r="B134" s="59"/>
      <c r="C134" s="64"/>
      <c r="D134" s="59"/>
      <c r="E134" s="97"/>
      <c r="F134" s="93"/>
      <c r="G134" s="93"/>
    </row>
    <row r="135" spans="2:7" ht="13.15" customHeight="1">
      <c r="B135" s="59"/>
      <c r="C135" s="64"/>
      <c r="D135" s="59"/>
      <c r="E135" s="97"/>
      <c r="F135" s="93"/>
      <c r="G135" s="93"/>
    </row>
    <row r="136" spans="2:7" ht="13.15" customHeight="1">
      <c r="B136" s="59"/>
      <c r="C136" s="64"/>
      <c r="D136" s="59"/>
      <c r="E136" s="97"/>
      <c r="F136" s="93"/>
      <c r="G136" s="93"/>
    </row>
    <row r="137" spans="2:7" ht="13.15" customHeight="1">
      <c r="B137" s="59"/>
      <c r="C137" s="64"/>
      <c r="D137" s="59"/>
      <c r="E137" s="97"/>
      <c r="F137" s="93"/>
      <c r="G137" s="93"/>
    </row>
    <row r="138" spans="2:7">
      <c r="B138" s="98"/>
      <c r="C138" s="64"/>
      <c r="D138" s="59"/>
      <c r="E138" s="97"/>
      <c r="F138" s="39"/>
      <c r="G138" s="39"/>
    </row>
    <row r="139" spans="2:7" ht="13.15" customHeight="1">
      <c r="B139" s="59"/>
      <c r="C139" s="64"/>
      <c r="D139" s="59"/>
      <c r="E139" s="95"/>
      <c r="F139" s="93"/>
      <c r="G139" s="93"/>
    </row>
    <row r="140" spans="2:7" ht="13.15" customHeight="1">
      <c r="B140" s="59"/>
      <c r="C140" s="64"/>
      <c r="D140" s="59"/>
      <c r="E140" s="95"/>
      <c r="F140" s="93"/>
      <c r="G140" s="93"/>
    </row>
    <row r="141" spans="2:7" ht="13.15" customHeight="1">
      <c r="B141" s="59"/>
      <c r="C141" s="64"/>
      <c r="D141" s="59"/>
      <c r="E141" s="95"/>
      <c r="F141" s="93"/>
      <c r="G141" s="93"/>
    </row>
    <row r="142" spans="2:7" ht="13.15" customHeight="1">
      <c r="B142" s="59"/>
      <c r="C142" s="64"/>
      <c r="D142" s="59"/>
      <c r="E142" s="95"/>
      <c r="F142" s="93"/>
      <c r="G142" s="93"/>
    </row>
    <row r="143" spans="2:7" ht="13.15" customHeight="1">
      <c r="B143" s="59"/>
      <c r="C143" s="64"/>
      <c r="D143" s="59"/>
      <c r="E143" s="95"/>
      <c r="F143" s="93"/>
      <c r="G143" s="93"/>
    </row>
    <row r="144" spans="2:7" ht="13.15" customHeight="1">
      <c r="B144" s="59"/>
      <c r="C144" s="64"/>
      <c r="D144" s="59"/>
      <c r="E144" s="95"/>
      <c r="F144" s="93"/>
      <c r="G144" s="93"/>
    </row>
    <row r="145" spans="2:7" s="119" customFormat="1" ht="13.15" customHeight="1">
      <c r="B145" s="116"/>
      <c r="C145" s="117"/>
      <c r="D145" s="116"/>
      <c r="E145" s="116"/>
      <c r="F145" s="118"/>
      <c r="G145" s="118"/>
    </row>
    <row r="146" spans="2:7" s="124" customFormat="1" ht="13.15" customHeight="1">
      <c r="B146" s="120"/>
      <c r="C146" s="121"/>
      <c r="D146" s="122"/>
      <c r="E146" s="122"/>
      <c r="F146" s="114" t="s">
        <v>48</v>
      </c>
      <c r="G146" s="123">
        <f>SUM(G79:G144)</f>
        <v>0</v>
      </c>
    </row>
    <row r="147" spans="2:7" ht="13.15" customHeight="1">
      <c r="B147" s="125"/>
      <c r="C147" s="126"/>
      <c r="D147" s="88"/>
      <c r="E147" s="88"/>
      <c r="F147" s="90"/>
      <c r="G147" s="90"/>
    </row>
    <row r="148" spans="2:7" s="52" customFormat="1" ht="13.15" customHeight="1">
      <c r="B148" s="127"/>
      <c r="C148" s="53" t="s">
        <v>64</v>
      </c>
      <c r="D148" s="100"/>
      <c r="E148" s="100"/>
      <c r="F148" s="104"/>
      <c r="G148" s="104"/>
    </row>
    <row r="149" spans="2:7" ht="13.15" customHeight="1">
      <c r="B149" s="30"/>
      <c r="C149" s="37"/>
      <c r="D149" s="59"/>
      <c r="E149" s="59"/>
      <c r="F149" s="93"/>
      <c r="G149" s="93"/>
    </row>
    <row r="150" spans="2:7" ht="13.15" customHeight="1">
      <c r="B150" s="30"/>
      <c r="C150" s="66" t="s">
        <v>896</v>
      </c>
      <c r="D150" s="59"/>
      <c r="E150" s="59"/>
      <c r="F150" s="93"/>
      <c r="G150" s="93">
        <f>G77</f>
        <v>0</v>
      </c>
    </row>
    <row r="151" spans="2:7" ht="13.15" customHeight="1">
      <c r="B151" s="30"/>
      <c r="C151" s="66" t="s">
        <v>897</v>
      </c>
      <c r="D151" s="59"/>
      <c r="E151" s="59"/>
      <c r="F151" s="93"/>
      <c r="G151" s="93">
        <f>G146</f>
        <v>0</v>
      </c>
    </row>
    <row r="152" spans="2:7" ht="13.15" customHeight="1">
      <c r="B152" s="30"/>
      <c r="C152" s="37"/>
      <c r="D152" s="59"/>
      <c r="E152" s="59"/>
      <c r="F152" s="93"/>
      <c r="G152" s="93"/>
    </row>
    <row r="153" spans="2:7" ht="13.15" customHeight="1">
      <c r="B153" s="30"/>
      <c r="C153" s="37"/>
      <c r="D153" s="59"/>
      <c r="E153" s="59"/>
      <c r="F153" s="93"/>
      <c r="G153" s="93"/>
    </row>
    <row r="154" spans="2:7" ht="13.15" customHeight="1">
      <c r="B154" s="30"/>
      <c r="C154" s="37"/>
      <c r="D154" s="59"/>
      <c r="E154" s="59"/>
      <c r="F154" s="93"/>
      <c r="G154" s="93"/>
    </row>
    <row r="155" spans="2:7" ht="13.15" customHeight="1">
      <c r="B155" s="30"/>
      <c r="C155" s="37"/>
      <c r="D155" s="59"/>
      <c r="E155" s="59"/>
      <c r="F155" s="93"/>
      <c r="G155" s="93"/>
    </row>
    <row r="156" spans="2:7" ht="13.15" customHeight="1">
      <c r="B156" s="30"/>
      <c r="C156" s="37"/>
      <c r="D156" s="59"/>
      <c r="E156" s="59"/>
      <c r="F156" s="93"/>
      <c r="G156" s="93"/>
    </row>
    <row r="157" spans="2:7" ht="13.15" customHeight="1">
      <c r="B157" s="30"/>
      <c r="C157" s="37"/>
      <c r="D157" s="59"/>
      <c r="E157" s="59"/>
      <c r="F157" s="93"/>
      <c r="G157" s="93"/>
    </row>
    <row r="158" spans="2:7" ht="13.15" customHeight="1">
      <c r="B158" s="30"/>
      <c r="C158" s="37"/>
      <c r="D158" s="59"/>
      <c r="E158" s="59"/>
      <c r="F158" s="93"/>
      <c r="G158" s="93"/>
    </row>
    <row r="159" spans="2:7" ht="13.15" customHeight="1">
      <c r="B159" s="30"/>
      <c r="C159" s="37"/>
      <c r="D159" s="59"/>
      <c r="E159" s="59"/>
      <c r="F159" s="93"/>
      <c r="G159" s="93"/>
    </row>
    <row r="160" spans="2:7" ht="13.15" customHeight="1">
      <c r="B160" s="30"/>
      <c r="C160" s="37"/>
      <c r="D160" s="59"/>
      <c r="E160" s="59"/>
      <c r="F160" s="93"/>
      <c r="G160" s="93"/>
    </row>
    <row r="161" spans="2:7" ht="13.15" customHeight="1">
      <c r="B161" s="30"/>
      <c r="C161" s="37"/>
      <c r="D161" s="59"/>
      <c r="E161" s="59"/>
      <c r="F161" s="93"/>
      <c r="G161" s="93"/>
    </row>
    <row r="162" spans="2:7" ht="13.15" customHeight="1">
      <c r="B162" s="30"/>
      <c r="C162" s="37"/>
      <c r="D162" s="59"/>
      <c r="E162" s="59"/>
      <c r="F162" s="93"/>
      <c r="G162" s="93"/>
    </row>
    <row r="163" spans="2:7" ht="13.15" customHeight="1">
      <c r="B163" s="30"/>
      <c r="C163" s="37"/>
      <c r="D163" s="59"/>
      <c r="E163" s="59"/>
      <c r="F163" s="93"/>
      <c r="G163" s="93"/>
    </row>
    <row r="164" spans="2:7" ht="13.15" customHeight="1">
      <c r="B164" s="30"/>
      <c r="C164" s="37"/>
      <c r="D164" s="59"/>
      <c r="E164" s="59"/>
      <c r="F164" s="93"/>
      <c r="G164" s="93"/>
    </row>
    <row r="165" spans="2:7" ht="13.15" customHeight="1">
      <c r="B165" s="30"/>
      <c r="C165" s="37"/>
      <c r="D165" s="59"/>
      <c r="E165" s="59"/>
      <c r="F165" s="93"/>
      <c r="G165" s="93"/>
    </row>
    <row r="166" spans="2:7" ht="13.15" customHeight="1">
      <c r="B166" s="30"/>
      <c r="C166" s="37"/>
      <c r="D166" s="59"/>
      <c r="E166" s="59"/>
      <c r="F166" s="93"/>
      <c r="G166" s="93"/>
    </row>
    <row r="167" spans="2:7" ht="13.15" customHeight="1">
      <c r="B167" s="30"/>
      <c r="C167" s="37"/>
      <c r="D167" s="59"/>
      <c r="E167" s="59"/>
      <c r="F167" s="93"/>
      <c r="G167" s="93"/>
    </row>
    <row r="168" spans="2:7" ht="13.15" customHeight="1">
      <c r="B168" s="30"/>
      <c r="C168" s="37"/>
      <c r="D168" s="59"/>
      <c r="E168" s="59"/>
      <c r="F168" s="93"/>
      <c r="G168" s="93"/>
    </row>
    <row r="169" spans="2:7" ht="13.15" customHeight="1">
      <c r="B169" s="30"/>
      <c r="C169" s="37"/>
      <c r="D169" s="59"/>
      <c r="E169" s="59"/>
      <c r="F169" s="93"/>
      <c r="G169" s="93"/>
    </row>
    <row r="170" spans="2:7" ht="13.15" customHeight="1">
      <c r="B170" s="30"/>
      <c r="C170" s="37"/>
      <c r="D170" s="59"/>
      <c r="E170" s="59"/>
      <c r="F170" s="93"/>
      <c r="G170" s="93"/>
    </row>
    <row r="171" spans="2:7" ht="13.15" customHeight="1">
      <c r="B171" s="30"/>
      <c r="C171" s="37"/>
      <c r="D171" s="59"/>
      <c r="E171" s="59"/>
      <c r="F171" s="93"/>
      <c r="G171" s="93"/>
    </row>
    <row r="172" spans="2:7" ht="13.15" customHeight="1">
      <c r="B172" s="30"/>
      <c r="C172" s="37"/>
      <c r="D172" s="59"/>
      <c r="E172" s="59"/>
      <c r="F172" s="93"/>
      <c r="G172" s="93"/>
    </row>
    <row r="173" spans="2:7" ht="13.15" customHeight="1">
      <c r="B173" s="30"/>
      <c r="C173" s="37"/>
      <c r="D173" s="59"/>
      <c r="E173" s="59"/>
      <c r="F173" s="93"/>
      <c r="G173" s="93"/>
    </row>
    <row r="174" spans="2:7" ht="13.15" customHeight="1">
      <c r="B174" s="30"/>
      <c r="C174" s="37"/>
      <c r="D174" s="59"/>
      <c r="E174" s="59"/>
      <c r="F174" s="93"/>
      <c r="G174" s="93"/>
    </row>
    <row r="175" spans="2:7" ht="13.15" customHeight="1">
      <c r="B175" s="30"/>
      <c r="C175" s="37"/>
      <c r="D175" s="59"/>
      <c r="E175" s="59"/>
      <c r="F175" s="93"/>
      <c r="G175" s="93"/>
    </row>
    <row r="176" spans="2:7" ht="13.15" customHeight="1">
      <c r="B176" s="30"/>
      <c r="C176" s="37"/>
      <c r="D176" s="59"/>
      <c r="E176" s="59"/>
      <c r="F176" s="93"/>
      <c r="G176" s="93"/>
    </row>
    <row r="177" spans="2:7" ht="13.15" customHeight="1">
      <c r="B177" s="30"/>
      <c r="C177" s="37"/>
      <c r="D177" s="59"/>
      <c r="E177" s="59"/>
      <c r="F177" s="93"/>
      <c r="G177" s="93"/>
    </row>
    <row r="178" spans="2:7" ht="13.15" customHeight="1">
      <c r="B178" s="30"/>
      <c r="C178" s="37"/>
      <c r="D178" s="59"/>
      <c r="E178" s="59"/>
      <c r="F178" s="93"/>
      <c r="G178" s="93"/>
    </row>
    <row r="179" spans="2:7" ht="13.15" customHeight="1">
      <c r="B179" s="30"/>
      <c r="C179" s="37"/>
      <c r="D179" s="59"/>
      <c r="E179" s="59"/>
      <c r="F179" s="93"/>
      <c r="G179" s="93"/>
    </row>
    <row r="180" spans="2:7" ht="13.15" customHeight="1">
      <c r="B180" s="30"/>
      <c r="C180" s="37"/>
      <c r="D180" s="59"/>
      <c r="E180" s="59"/>
      <c r="F180" s="93"/>
      <c r="G180" s="93"/>
    </row>
    <row r="181" spans="2:7" ht="13.15" customHeight="1">
      <c r="B181" s="30"/>
      <c r="C181" s="37"/>
      <c r="D181" s="59"/>
      <c r="E181" s="59"/>
      <c r="F181" s="93"/>
      <c r="G181" s="93"/>
    </row>
    <row r="182" spans="2:7" ht="13.15" customHeight="1">
      <c r="B182" s="30"/>
      <c r="C182" s="37"/>
      <c r="D182" s="59"/>
      <c r="E182" s="59"/>
      <c r="F182" s="93"/>
      <c r="G182" s="93"/>
    </row>
    <row r="183" spans="2:7" ht="13.15" customHeight="1">
      <c r="B183" s="30"/>
      <c r="C183" s="37"/>
      <c r="D183" s="59"/>
      <c r="E183" s="59"/>
      <c r="F183" s="93"/>
      <c r="G183" s="93"/>
    </row>
    <row r="184" spans="2:7" ht="13.15" customHeight="1">
      <c r="B184" s="30"/>
      <c r="C184" s="37"/>
      <c r="D184" s="59"/>
      <c r="E184" s="59"/>
      <c r="F184" s="93"/>
      <c r="G184" s="93"/>
    </row>
    <row r="185" spans="2:7" ht="13.15" customHeight="1">
      <c r="B185" s="30"/>
      <c r="C185" s="37"/>
      <c r="D185" s="59"/>
      <c r="E185" s="59"/>
      <c r="F185" s="93"/>
      <c r="G185" s="93"/>
    </row>
    <row r="186" spans="2:7" ht="13.15" customHeight="1">
      <c r="B186" s="30"/>
      <c r="C186" s="37"/>
      <c r="D186" s="59"/>
      <c r="E186" s="59"/>
      <c r="F186" s="93"/>
      <c r="G186" s="93"/>
    </row>
    <row r="187" spans="2:7" ht="13.15" customHeight="1">
      <c r="B187" s="30"/>
      <c r="C187" s="37"/>
      <c r="D187" s="59"/>
      <c r="E187" s="59"/>
      <c r="F187" s="93"/>
      <c r="G187" s="93"/>
    </row>
    <row r="188" spans="2:7" ht="13.15" customHeight="1">
      <c r="B188" s="30"/>
      <c r="C188" s="37"/>
      <c r="D188" s="59"/>
      <c r="E188" s="59"/>
      <c r="F188" s="93"/>
      <c r="G188" s="93"/>
    </row>
    <row r="189" spans="2:7" ht="13.15" customHeight="1">
      <c r="B189" s="30"/>
      <c r="C189" s="37"/>
      <c r="D189" s="59"/>
      <c r="E189" s="59"/>
      <c r="F189" s="93"/>
      <c r="G189" s="93"/>
    </row>
    <row r="190" spans="2:7" ht="13.15" customHeight="1">
      <c r="B190" s="30"/>
      <c r="C190" s="37"/>
      <c r="D190" s="59"/>
      <c r="E190" s="59"/>
      <c r="F190" s="93"/>
      <c r="G190" s="93"/>
    </row>
    <row r="191" spans="2:7" ht="13.15" customHeight="1">
      <c r="B191" s="30"/>
      <c r="C191" s="37"/>
      <c r="D191" s="59"/>
      <c r="E191" s="59"/>
      <c r="F191" s="93"/>
      <c r="G191" s="93"/>
    </row>
    <row r="192" spans="2:7" ht="13.15" customHeight="1">
      <c r="B192" s="30"/>
      <c r="C192" s="37"/>
      <c r="D192" s="59"/>
      <c r="E192" s="59"/>
      <c r="F192" s="93"/>
      <c r="G192" s="93"/>
    </row>
    <row r="193" spans="2:7" ht="13.15" customHeight="1">
      <c r="B193" s="30"/>
      <c r="C193" s="37"/>
      <c r="D193" s="59"/>
      <c r="E193" s="59"/>
      <c r="F193" s="93"/>
      <c r="G193" s="93"/>
    </row>
    <row r="194" spans="2:7" ht="13.15" customHeight="1">
      <c r="B194" s="30"/>
      <c r="C194" s="37"/>
      <c r="D194" s="59"/>
      <c r="E194" s="59"/>
      <c r="F194" s="93"/>
      <c r="G194" s="93"/>
    </row>
    <row r="195" spans="2:7" ht="13.15" customHeight="1">
      <c r="B195" s="30"/>
      <c r="C195" s="37"/>
      <c r="D195" s="59"/>
      <c r="E195" s="59"/>
      <c r="F195" s="93"/>
      <c r="G195" s="93"/>
    </row>
    <row r="196" spans="2:7" ht="13.15" customHeight="1">
      <c r="B196" s="30"/>
      <c r="C196" s="37"/>
      <c r="D196" s="59"/>
      <c r="E196" s="59"/>
      <c r="F196" s="93"/>
      <c r="G196" s="93"/>
    </row>
    <row r="197" spans="2:7" ht="13.15" customHeight="1">
      <c r="B197" s="30"/>
      <c r="C197" s="37"/>
      <c r="D197" s="59"/>
      <c r="E197" s="59"/>
      <c r="F197" s="93"/>
      <c r="G197" s="93"/>
    </row>
    <row r="198" spans="2:7" ht="13.15" customHeight="1">
      <c r="B198" s="30"/>
      <c r="C198" s="37"/>
      <c r="D198" s="59"/>
      <c r="E198" s="59"/>
      <c r="F198" s="93"/>
      <c r="G198" s="93"/>
    </row>
    <row r="199" spans="2:7" ht="13.15" customHeight="1">
      <c r="B199" s="30"/>
      <c r="C199" s="37"/>
      <c r="D199" s="59"/>
      <c r="E199" s="59"/>
      <c r="F199" s="93"/>
      <c r="G199" s="93"/>
    </row>
    <row r="200" spans="2:7" ht="13.15" customHeight="1">
      <c r="B200" s="30"/>
      <c r="C200" s="37"/>
      <c r="D200" s="59"/>
      <c r="E200" s="59"/>
      <c r="F200" s="93"/>
      <c r="G200" s="93"/>
    </row>
    <row r="201" spans="2:7" ht="13.15" customHeight="1">
      <c r="B201" s="30"/>
      <c r="C201" s="37"/>
      <c r="D201" s="59"/>
      <c r="E201" s="59"/>
      <c r="F201" s="93"/>
      <c r="G201" s="93"/>
    </row>
    <row r="202" spans="2:7" ht="13.15" customHeight="1">
      <c r="B202" s="30"/>
      <c r="C202" s="37"/>
      <c r="D202" s="59"/>
      <c r="E202" s="59"/>
      <c r="F202" s="93"/>
      <c r="G202" s="93"/>
    </row>
    <row r="203" spans="2:7" ht="13.15" customHeight="1">
      <c r="B203" s="30"/>
      <c r="C203" s="37"/>
      <c r="D203" s="59"/>
      <c r="E203" s="59"/>
      <c r="F203" s="93"/>
      <c r="G203" s="93"/>
    </row>
    <row r="204" spans="2:7" ht="13.15" customHeight="1">
      <c r="B204" s="30"/>
      <c r="C204" s="37"/>
      <c r="D204" s="59"/>
      <c r="E204" s="59"/>
      <c r="F204" s="93"/>
      <c r="G204" s="93"/>
    </row>
    <row r="205" spans="2:7" ht="13.15" customHeight="1">
      <c r="B205" s="30"/>
      <c r="C205" s="37"/>
      <c r="D205" s="59"/>
      <c r="E205" s="59"/>
      <c r="F205" s="93"/>
      <c r="G205" s="93"/>
    </row>
    <row r="206" spans="2:7" ht="13.15" customHeight="1">
      <c r="B206" s="30"/>
      <c r="C206" s="37"/>
      <c r="D206" s="59"/>
      <c r="E206" s="59"/>
      <c r="F206" s="93"/>
      <c r="G206" s="93"/>
    </row>
    <row r="207" spans="2:7" ht="13.15" customHeight="1">
      <c r="B207" s="30"/>
      <c r="C207" s="37"/>
      <c r="D207" s="59"/>
      <c r="E207" s="59"/>
      <c r="F207" s="93"/>
      <c r="G207" s="93"/>
    </row>
    <row r="208" spans="2:7" ht="13.15" customHeight="1">
      <c r="B208" s="30"/>
      <c r="C208" s="37"/>
      <c r="D208" s="59"/>
      <c r="E208" s="59"/>
      <c r="F208" s="93"/>
      <c r="G208" s="93"/>
    </row>
    <row r="209" spans="2:7" ht="13.15" customHeight="1">
      <c r="B209" s="30"/>
      <c r="C209" s="37"/>
      <c r="D209" s="59"/>
      <c r="E209" s="59"/>
      <c r="F209" s="93"/>
      <c r="G209" s="93"/>
    </row>
    <row r="210" spans="2:7" ht="13.15" customHeight="1">
      <c r="B210" s="30"/>
      <c r="C210" s="37"/>
      <c r="D210" s="59"/>
      <c r="E210" s="59"/>
      <c r="F210" s="93"/>
      <c r="G210" s="93"/>
    </row>
    <row r="211" spans="2:7" ht="13.15" customHeight="1">
      <c r="B211" s="30"/>
      <c r="C211" s="37"/>
      <c r="D211" s="59"/>
      <c r="E211" s="59"/>
      <c r="F211" s="93"/>
      <c r="G211" s="93"/>
    </row>
    <row r="212" spans="2:7" ht="13.15" customHeight="1">
      <c r="B212" s="30"/>
      <c r="C212" s="37"/>
      <c r="D212" s="59"/>
      <c r="E212" s="59"/>
      <c r="F212" s="93"/>
      <c r="G212" s="93"/>
    </row>
    <row r="213" spans="2:7" ht="13.15" customHeight="1">
      <c r="B213" s="30"/>
      <c r="C213" s="37"/>
      <c r="D213" s="59"/>
      <c r="E213" s="59"/>
      <c r="F213" s="93"/>
      <c r="G213" s="93"/>
    </row>
    <row r="214" spans="2:7" ht="13.15" customHeight="1">
      <c r="B214" s="30"/>
      <c r="C214" s="37"/>
      <c r="D214" s="59"/>
      <c r="E214" s="59"/>
      <c r="F214" s="93"/>
      <c r="G214" s="93"/>
    </row>
    <row r="215" spans="2:7" ht="13.15" customHeight="1">
      <c r="B215" s="30"/>
      <c r="C215" s="37"/>
      <c r="D215" s="59"/>
      <c r="E215" s="59"/>
      <c r="F215" s="93"/>
      <c r="G215" s="93"/>
    </row>
    <row r="216" spans="2:7" s="52" customFormat="1" ht="13.15" customHeight="1">
      <c r="B216" s="67"/>
      <c r="C216" s="68"/>
      <c r="D216" s="69"/>
      <c r="E216" s="69"/>
      <c r="F216" s="128" t="s">
        <v>65</v>
      </c>
      <c r="G216" s="114">
        <f>SUM(G149:G214)</f>
        <v>0</v>
      </c>
    </row>
    <row r="217" spans="2:7">
      <c r="B217" s="72"/>
      <c r="C217" s="73"/>
      <c r="D217" s="74"/>
      <c r="E217" s="74"/>
      <c r="F217" s="129"/>
      <c r="G217" s="129"/>
    </row>
  </sheetData>
  <mergeCells count="3">
    <mergeCell ref="B1:G1"/>
    <mergeCell ref="B2:G2"/>
    <mergeCell ref="B3:C3"/>
  </mergeCells>
  <printOptions horizontalCentered="1"/>
  <pageMargins left="0.15748031496062992" right="0.19685039370078741" top="0.19685039370078741" bottom="0.19685039370078741" header="0.19685039370078741" footer="0.19685039370078741"/>
  <pageSetup paperSize="9" scale="78" fitToHeight="3" orientation="portrait" r:id="rId1"/>
  <headerFooter>
    <oddFooter>&amp;LBill No. &amp;A&amp;RNAM G-2/&amp;P</oddFooter>
  </headerFooter>
  <rowBreaks count="2" manualBreakCount="2">
    <brk id="77" min="1" max="6" man="1"/>
    <brk id="146" min="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6"/>
  <sheetViews>
    <sheetView showGridLines="0" view="pageBreakPreview" zoomScaleNormal="100" zoomScaleSheetLayoutView="100" workbookViewId="0">
      <selection activeCell="J15" sqref="J15"/>
    </sheetView>
  </sheetViews>
  <sheetFormatPr defaultRowHeight="12.75"/>
  <cols>
    <col min="1" max="1" width="9.140625" style="2"/>
    <col min="2" max="2" width="12.7109375" style="3" customWidth="1"/>
    <col min="3" max="3" width="56.42578125" style="2" customWidth="1"/>
    <col min="4" max="4" width="7.140625" style="3" customWidth="1"/>
    <col min="5" max="5" width="10.7109375" style="3" customWidth="1"/>
    <col min="6" max="6" width="14.5703125" style="78" customWidth="1"/>
    <col min="7" max="7" width="16.7109375" style="78" customWidth="1"/>
    <col min="8" max="8" width="15" style="2" bestFit="1" customWidth="1"/>
    <col min="9" max="257" width="9.140625" style="2"/>
    <col min="258" max="258" width="12.7109375" style="2" customWidth="1"/>
    <col min="259" max="259" width="56.42578125" style="2" customWidth="1"/>
    <col min="260" max="260" width="7.140625" style="2" customWidth="1"/>
    <col min="261" max="261" width="10.7109375" style="2" customWidth="1"/>
    <col min="262" max="262" width="14.5703125" style="2" customWidth="1"/>
    <col min="263" max="263" width="16.7109375" style="2" customWidth="1"/>
    <col min="264" max="264" width="15" style="2" bestFit="1" customWidth="1"/>
    <col min="265" max="513" width="9.140625" style="2"/>
    <col min="514" max="514" width="12.7109375" style="2" customWidth="1"/>
    <col min="515" max="515" width="56.42578125" style="2" customWidth="1"/>
    <col min="516" max="516" width="7.140625" style="2" customWidth="1"/>
    <col min="517" max="517" width="10.7109375" style="2" customWidth="1"/>
    <col min="518" max="518" width="14.5703125" style="2" customWidth="1"/>
    <col min="519" max="519" width="16.7109375" style="2" customWidth="1"/>
    <col min="520" max="520" width="15" style="2" bestFit="1" customWidth="1"/>
    <col min="521" max="769" width="9.140625" style="2"/>
    <col min="770" max="770" width="12.7109375" style="2" customWidth="1"/>
    <col min="771" max="771" width="56.42578125" style="2" customWidth="1"/>
    <col min="772" max="772" width="7.140625" style="2" customWidth="1"/>
    <col min="773" max="773" width="10.7109375" style="2" customWidth="1"/>
    <col min="774" max="774" width="14.5703125" style="2" customWidth="1"/>
    <col min="775" max="775" width="16.7109375" style="2" customWidth="1"/>
    <col min="776" max="776" width="15" style="2" bestFit="1" customWidth="1"/>
    <col min="777" max="1025" width="9.140625" style="2"/>
    <col min="1026" max="1026" width="12.7109375" style="2" customWidth="1"/>
    <col min="1027" max="1027" width="56.42578125" style="2" customWidth="1"/>
    <col min="1028" max="1028" width="7.140625" style="2" customWidth="1"/>
    <col min="1029" max="1029" width="10.7109375" style="2" customWidth="1"/>
    <col min="1030" max="1030" width="14.5703125" style="2" customWidth="1"/>
    <col min="1031" max="1031" width="16.7109375" style="2" customWidth="1"/>
    <col min="1032" max="1032" width="15" style="2" bestFit="1" customWidth="1"/>
    <col min="1033" max="1281" width="9.140625" style="2"/>
    <col min="1282" max="1282" width="12.7109375" style="2" customWidth="1"/>
    <col min="1283" max="1283" width="56.42578125" style="2" customWidth="1"/>
    <col min="1284" max="1284" width="7.140625" style="2" customWidth="1"/>
    <col min="1285" max="1285" width="10.7109375" style="2" customWidth="1"/>
    <col min="1286" max="1286" width="14.5703125" style="2" customWidth="1"/>
    <col min="1287" max="1287" width="16.7109375" style="2" customWidth="1"/>
    <col min="1288" max="1288" width="15" style="2" bestFit="1" customWidth="1"/>
    <col min="1289" max="1537" width="9.140625" style="2"/>
    <col min="1538" max="1538" width="12.7109375" style="2" customWidth="1"/>
    <col min="1539" max="1539" width="56.42578125" style="2" customWidth="1"/>
    <col min="1540" max="1540" width="7.140625" style="2" customWidth="1"/>
    <col min="1541" max="1541" width="10.7109375" style="2" customWidth="1"/>
    <col min="1542" max="1542" width="14.5703125" style="2" customWidth="1"/>
    <col min="1543" max="1543" width="16.7109375" style="2" customWidth="1"/>
    <col min="1544" max="1544" width="15" style="2" bestFit="1" customWidth="1"/>
    <col min="1545" max="1793" width="9.140625" style="2"/>
    <col min="1794" max="1794" width="12.7109375" style="2" customWidth="1"/>
    <col min="1795" max="1795" width="56.42578125" style="2" customWidth="1"/>
    <col min="1796" max="1796" width="7.140625" style="2" customWidth="1"/>
    <col min="1797" max="1797" width="10.7109375" style="2" customWidth="1"/>
    <col min="1798" max="1798" width="14.5703125" style="2" customWidth="1"/>
    <col min="1799" max="1799" width="16.7109375" style="2" customWidth="1"/>
    <col min="1800" max="1800" width="15" style="2" bestFit="1" customWidth="1"/>
    <col min="1801" max="2049" width="9.140625" style="2"/>
    <col min="2050" max="2050" width="12.7109375" style="2" customWidth="1"/>
    <col min="2051" max="2051" width="56.42578125" style="2" customWidth="1"/>
    <col min="2052" max="2052" width="7.140625" style="2" customWidth="1"/>
    <col min="2053" max="2053" width="10.7109375" style="2" customWidth="1"/>
    <col min="2054" max="2054" width="14.5703125" style="2" customWidth="1"/>
    <col min="2055" max="2055" width="16.7109375" style="2" customWidth="1"/>
    <col min="2056" max="2056" width="15" style="2" bestFit="1" customWidth="1"/>
    <col min="2057" max="2305" width="9.140625" style="2"/>
    <col min="2306" max="2306" width="12.7109375" style="2" customWidth="1"/>
    <col min="2307" max="2307" width="56.42578125" style="2" customWidth="1"/>
    <col min="2308" max="2308" width="7.140625" style="2" customWidth="1"/>
    <col min="2309" max="2309" width="10.7109375" style="2" customWidth="1"/>
    <col min="2310" max="2310" width="14.5703125" style="2" customWidth="1"/>
    <col min="2311" max="2311" width="16.7109375" style="2" customWidth="1"/>
    <col min="2312" max="2312" width="15" style="2" bestFit="1" customWidth="1"/>
    <col min="2313" max="2561" width="9.140625" style="2"/>
    <col min="2562" max="2562" width="12.7109375" style="2" customWidth="1"/>
    <col min="2563" max="2563" width="56.42578125" style="2" customWidth="1"/>
    <col min="2564" max="2564" width="7.140625" style="2" customWidth="1"/>
    <col min="2565" max="2565" width="10.7109375" style="2" customWidth="1"/>
    <col min="2566" max="2566" width="14.5703125" style="2" customWidth="1"/>
    <col min="2567" max="2567" width="16.7109375" style="2" customWidth="1"/>
    <col min="2568" max="2568" width="15" style="2" bestFit="1" customWidth="1"/>
    <col min="2569" max="2817" width="9.140625" style="2"/>
    <col min="2818" max="2818" width="12.7109375" style="2" customWidth="1"/>
    <col min="2819" max="2819" width="56.42578125" style="2" customWidth="1"/>
    <col min="2820" max="2820" width="7.140625" style="2" customWidth="1"/>
    <col min="2821" max="2821" width="10.7109375" style="2" customWidth="1"/>
    <col min="2822" max="2822" width="14.5703125" style="2" customWidth="1"/>
    <col min="2823" max="2823" width="16.7109375" style="2" customWidth="1"/>
    <col min="2824" max="2824" width="15" style="2" bestFit="1" customWidth="1"/>
    <col min="2825" max="3073" width="9.140625" style="2"/>
    <col min="3074" max="3074" width="12.7109375" style="2" customWidth="1"/>
    <col min="3075" max="3075" width="56.42578125" style="2" customWidth="1"/>
    <col min="3076" max="3076" width="7.140625" style="2" customWidth="1"/>
    <col min="3077" max="3077" width="10.7109375" style="2" customWidth="1"/>
    <col min="3078" max="3078" width="14.5703125" style="2" customWidth="1"/>
    <col min="3079" max="3079" width="16.7109375" style="2" customWidth="1"/>
    <col min="3080" max="3080" width="15" style="2" bestFit="1" customWidth="1"/>
    <col min="3081" max="3329" width="9.140625" style="2"/>
    <col min="3330" max="3330" width="12.7109375" style="2" customWidth="1"/>
    <col min="3331" max="3331" width="56.42578125" style="2" customWidth="1"/>
    <col min="3332" max="3332" width="7.140625" style="2" customWidth="1"/>
    <col min="3333" max="3333" width="10.7109375" style="2" customWidth="1"/>
    <col min="3334" max="3334" width="14.5703125" style="2" customWidth="1"/>
    <col min="3335" max="3335" width="16.7109375" style="2" customWidth="1"/>
    <col min="3336" max="3336" width="15" style="2" bestFit="1" customWidth="1"/>
    <col min="3337" max="3585" width="9.140625" style="2"/>
    <col min="3586" max="3586" width="12.7109375" style="2" customWidth="1"/>
    <col min="3587" max="3587" width="56.42578125" style="2" customWidth="1"/>
    <col min="3588" max="3588" width="7.140625" style="2" customWidth="1"/>
    <col min="3589" max="3589" width="10.7109375" style="2" customWidth="1"/>
    <col min="3590" max="3590" width="14.5703125" style="2" customWidth="1"/>
    <col min="3591" max="3591" width="16.7109375" style="2" customWidth="1"/>
    <col min="3592" max="3592" width="15" style="2" bestFit="1" customWidth="1"/>
    <col min="3593" max="3841" width="9.140625" style="2"/>
    <col min="3842" max="3842" width="12.7109375" style="2" customWidth="1"/>
    <col min="3843" max="3843" width="56.42578125" style="2" customWidth="1"/>
    <col min="3844" max="3844" width="7.140625" style="2" customWidth="1"/>
    <col min="3845" max="3845" width="10.7109375" style="2" customWidth="1"/>
    <col min="3846" max="3846" width="14.5703125" style="2" customWidth="1"/>
    <col min="3847" max="3847" width="16.7109375" style="2" customWidth="1"/>
    <col min="3848" max="3848" width="15" style="2" bestFit="1" customWidth="1"/>
    <col min="3849" max="4097" width="9.140625" style="2"/>
    <col min="4098" max="4098" width="12.7109375" style="2" customWidth="1"/>
    <col min="4099" max="4099" width="56.42578125" style="2" customWidth="1"/>
    <col min="4100" max="4100" width="7.140625" style="2" customWidth="1"/>
    <col min="4101" max="4101" width="10.7109375" style="2" customWidth="1"/>
    <col min="4102" max="4102" width="14.5703125" style="2" customWidth="1"/>
    <col min="4103" max="4103" width="16.7109375" style="2" customWidth="1"/>
    <col min="4104" max="4104" width="15" style="2" bestFit="1" customWidth="1"/>
    <col min="4105" max="4353" width="9.140625" style="2"/>
    <col min="4354" max="4354" width="12.7109375" style="2" customWidth="1"/>
    <col min="4355" max="4355" width="56.42578125" style="2" customWidth="1"/>
    <col min="4356" max="4356" width="7.140625" style="2" customWidth="1"/>
    <col min="4357" max="4357" width="10.7109375" style="2" customWidth="1"/>
    <col min="4358" max="4358" width="14.5703125" style="2" customWidth="1"/>
    <col min="4359" max="4359" width="16.7109375" style="2" customWidth="1"/>
    <col min="4360" max="4360" width="15" style="2" bestFit="1" customWidth="1"/>
    <col min="4361" max="4609" width="9.140625" style="2"/>
    <col min="4610" max="4610" width="12.7109375" style="2" customWidth="1"/>
    <col min="4611" max="4611" width="56.42578125" style="2" customWidth="1"/>
    <col min="4612" max="4612" width="7.140625" style="2" customWidth="1"/>
    <col min="4613" max="4613" width="10.7109375" style="2" customWidth="1"/>
    <col min="4614" max="4614" width="14.5703125" style="2" customWidth="1"/>
    <col min="4615" max="4615" width="16.7109375" style="2" customWidth="1"/>
    <col min="4616" max="4616" width="15" style="2" bestFit="1" customWidth="1"/>
    <col min="4617" max="4865" width="9.140625" style="2"/>
    <col min="4866" max="4866" width="12.7109375" style="2" customWidth="1"/>
    <col min="4867" max="4867" width="56.42578125" style="2" customWidth="1"/>
    <col min="4868" max="4868" width="7.140625" style="2" customWidth="1"/>
    <col min="4869" max="4869" width="10.7109375" style="2" customWidth="1"/>
    <col min="4870" max="4870" width="14.5703125" style="2" customWidth="1"/>
    <col min="4871" max="4871" width="16.7109375" style="2" customWidth="1"/>
    <col min="4872" max="4872" width="15" style="2" bestFit="1" customWidth="1"/>
    <col min="4873" max="5121" width="9.140625" style="2"/>
    <col min="5122" max="5122" width="12.7109375" style="2" customWidth="1"/>
    <col min="5123" max="5123" width="56.42578125" style="2" customWidth="1"/>
    <col min="5124" max="5124" width="7.140625" style="2" customWidth="1"/>
    <col min="5125" max="5125" width="10.7109375" style="2" customWidth="1"/>
    <col min="5126" max="5126" width="14.5703125" style="2" customWidth="1"/>
    <col min="5127" max="5127" width="16.7109375" style="2" customWidth="1"/>
    <col min="5128" max="5128" width="15" style="2" bestFit="1" customWidth="1"/>
    <col min="5129" max="5377" width="9.140625" style="2"/>
    <col min="5378" max="5378" width="12.7109375" style="2" customWidth="1"/>
    <col min="5379" max="5379" width="56.42578125" style="2" customWidth="1"/>
    <col min="5380" max="5380" width="7.140625" style="2" customWidth="1"/>
    <col min="5381" max="5381" width="10.7109375" style="2" customWidth="1"/>
    <col min="5382" max="5382" width="14.5703125" style="2" customWidth="1"/>
    <col min="5383" max="5383" width="16.7109375" style="2" customWidth="1"/>
    <col min="5384" max="5384" width="15" style="2" bestFit="1" customWidth="1"/>
    <col min="5385" max="5633" width="9.140625" style="2"/>
    <col min="5634" max="5634" width="12.7109375" style="2" customWidth="1"/>
    <col min="5635" max="5635" width="56.42578125" style="2" customWidth="1"/>
    <col min="5636" max="5636" width="7.140625" style="2" customWidth="1"/>
    <col min="5637" max="5637" width="10.7109375" style="2" customWidth="1"/>
    <col min="5638" max="5638" width="14.5703125" style="2" customWidth="1"/>
    <col min="5639" max="5639" width="16.7109375" style="2" customWidth="1"/>
    <col min="5640" max="5640" width="15" style="2" bestFit="1" customWidth="1"/>
    <col min="5641" max="5889" width="9.140625" style="2"/>
    <col min="5890" max="5890" width="12.7109375" style="2" customWidth="1"/>
    <col min="5891" max="5891" width="56.42578125" style="2" customWidth="1"/>
    <col min="5892" max="5892" width="7.140625" style="2" customWidth="1"/>
    <col min="5893" max="5893" width="10.7109375" style="2" customWidth="1"/>
    <col min="5894" max="5894" width="14.5703125" style="2" customWidth="1"/>
    <col min="5895" max="5895" width="16.7109375" style="2" customWidth="1"/>
    <col min="5896" max="5896" width="15" style="2" bestFit="1" customWidth="1"/>
    <col min="5897" max="6145" width="9.140625" style="2"/>
    <col min="6146" max="6146" width="12.7109375" style="2" customWidth="1"/>
    <col min="6147" max="6147" width="56.42578125" style="2" customWidth="1"/>
    <col min="6148" max="6148" width="7.140625" style="2" customWidth="1"/>
    <col min="6149" max="6149" width="10.7109375" style="2" customWidth="1"/>
    <col min="6150" max="6150" width="14.5703125" style="2" customWidth="1"/>
    <col min="6151" max="6151" width="16.7109375" style="2" customWidth="1"/>
    <col min="6152" max="6152" width="15" style="2" bestFit="1" customWidth="1"/>
    <col min="6153" max="6401" width="9.140625" style="2"/>
    <col min="6402" max="6402" width="12.7109375" style="2" customWidth="1"/>
    <col min="6403" max="6403" width="56.42578125" style="2" customWidth="1"/>
    <col min="6404" max="6404" width="7.140625" style="2" customWidth="1"/>
    <col min="6405" max="6405" width="10.7109375" style="2" customWidth="1"/>
    <col min="6406" max="6406" width="14.5703125" style="2" customWidth="1"/>
    <col min="6407" max="6407" width="16.7109375" style="2" customWidth="1"/>
    <col min="6408" max="6408" width="15" style="2" bestFit="1" customWidth="1"/>
    <col min="6409" max="6657" width="9.140625" style="2"/>
    <col min="6658" max="6658" width="12.7109375" style="2" customWidth="1"/>
    <col min="6659" max="6659" width="56.42578125" style="2" customWidth="1"/>
    <col min="6660" max="6660" width="7.140625" style="2" customWidth="1"/>
    <col min="6661" max="6661" width="10.7109375" style="2" customWidth="1"/>
    <col min="6662" max="6662" width="14.5703125" style="2" customWidth="1"/>
    <col min="6663" max="6663" width="16.7109375" style="2" customWidth="1"/>
    <col min="6664" max="6664" width="15" style="2" bestFit="1" customWidth="1"/>
    <col min="6665" max="6913" width="9.140625" style="2"/>
    <col min="6914" max="6914" width="12.7109375" style="2" customWidth="1"/>
    <col min="6915" max="6915" width="56.42578125" style="2" customWidth="1"/>
    <col min="6916" max="6916" width="7.140625" style="2" customWidth="1"/>
    <col min="6917" max="6917" width="10.7109375" style="2" customWidth="1"/>
    <col min="6918" max="6918" width="14.5703125" style="2" customWidth="1"/>
    <col min="6919" max="6919" width="16.7109375" style="2" customWidth="1"/>
    <col min="6920" max="6920" width="15" style="2" bestFit="1" customWidth="1"/>
    <col min="6921" max="7169" width="9.140625" style="2"/>
    <col min="7170" max="7170" width="12.7109375" style="2" customWidth="1"/>
    <col min="7171" max="7171" width="56.42578125" style="2" customWidth="1"/>
    <col min="7172" max="7172" width="7.140625" style="2" customWidth="1"/>
    <col min="7173" max="7173" width="10.7109375" style="2" customWidth="1"/>
    <col min="7174" max="7174" width="14.5703125" style="2" customWidth="1"/>
    <col min="7175" max="7175" width="16.7109375" style="2" customWidth="1"/>
    <col min="7176" max="7176" width="15" style="2" bestFit="1" customWidth="1"/>
    <col min="7177" max="7425" width="9.140625" style="2"/>
    <col min="7426" max="7426" width="12.7109375" style="2" customWidth="1"/>
    <col min="7427" max="7427" width="56.42578125" style="2" customWidth="1"/>
    <col min="7428" max="7428" width="7.140625" style="2" customWidth="1"/>
    <col min="7429" max="7429" width="10.7109375" style="2" customWidth="1"/>
    <col min="7430" max="7430" width="14.5703125" style="2" customWidth="1"/>
    <col min="7431" max="7431" width="16.7109375" style="2" customWidth="1"/>
    <col min="7432" max="7432" width="15" style="2" bestFit="1" customWidth="1"/>
    <col min="7433" max="7681" width="9.140625" style="2"/>
    <col min="7682" max="7682" width="12.7109375" style="2" customWidth="1"/>
    <col min="7683" max="7683" width="56.42578125" style="2" customWidth="1"/>
    <col min="7684" max="7684" width="7.140625" style="2" customWidth="1"/>
    <col min="7685" max="7685" width="10.7109375" style="2" customWidth="1"/>
    <col min="7686" max="7686" width="14.5703125" style="2" customWidth="1"/>
    <col min="7687" max="7687" width="16.7109375" style="2" customWidth="1"/>
    <col min="7688" max="7688" width="15" style="2" bestFit="1" customWidth="1"/>
    <col min="7689" max="7937" width="9.140625" style="2"/>
    <col min="7938" max="7938" width="12.7109375" style="2" customWidth="1"/>
    <col min="7939" max="7939" width="56.42578125" style="2" customWidth="1"/>
    <col min="7940" max="7940" width="7.140625" style="2" customWidth="1"/>
    <col min="7941" max="7941" width="10.7109375" style="2" customWidth="1"/>
    <col min="7942" max="7942" width="14.5703125" style="2" customWidth="1"/>
    <col min="7943" max="7943" width="16.7109375" style="2" customWidth="1"/>
    <col min="7944" max="7944" width="15" style="2" bestFit="1" customWidth="1"/>
    <col min="7945" max="8193" width="9.140625" style="2"/>
    <col min="8194" max="8194" width="12.7109375" style="2" customWidth="1"/>
    <col min="8195" max="8195" width="56.42578125" style="2" customWidth="1"/>
    <col min="8196" max="8196" width="7.140625" style="2" customWidth="1"/>
    <col min="8197" max="8197" width="10.7109375" style="2" customWidth="1"/>
    <col min="8198" max="8198" width="14.5703125" style="2" customWidth="1"/>
    <col min="8199" max="8199" width="16.7109375" style="2" customWidth="1"/>
    <col min="8200" max="8200" width="15" style="2" bestFit="1" customWidth="1"/>
    <col min="8201" max="8449" width="9.140625" style="2"/>
    <col min="8450" max="8450" width="12.7109375" style="2" customWidth="1"/>
    <col min="8451" max="8451" width="56.42578125" style="2" customWidth="1"/>
    <col min="8452" max="8452" width="7.140625" style="2" customWidth="1"/>
    <col min="8453" max="8453" width="10.7109375" style="2" customWidth="1"/>
    <col min="8454" max="8454" width="14.5703125" style="2" customWidth="1"/>
    <col min="8455" max="8455" width="16.7109375" style="2" customWidth="1"/>
    <col min="8456" max="8456" width="15" style="2" bestFit="1" customWidth="1"/>
    <col min="8457" max="8705" width="9.140625" style="2"/>
    <col min="8706" max="8706" width="12.7109375" style="2" customWidth="1"/>
    <col min="8707" max="8707" width="56.42578125" style="2" customWidth="1"/>
    <col min="8708" max="8708" width="7.140625" style="2" customWidth="1"/>
    <col min="8709" max="8709" width="10.7109375" style="2" customWidth="1"/>
    <col min="8710" max="8710" width="14.5703125" style="2" customWidth="1"/>
    <col min="8711" max="8711" width="16.7109375" style="2" customWidth="1"/>
    <col min="8712" max="8712" width="15" style="2" bestFit="1" customWidth="1"/>
    <col min="8713" max="8961" width="9.140625" style="2"/>
    <col min="8962" max="8962" width="12.7109375" style="2" customWidth="1"/>
    <col min="8963" max="8963" width="56.42578125" style="2" customWidth="1"/>
    <col min="8964" max="8964" width="7.140625" style="2" customWidth="1"/>
    <col min="8965" max="8965" width="10.7109375" style="2" customWidth="1"/>
    <col min="8966" max="8966" width="14.5703125" style="2" customWidth="1"/>
    <col min="8967" max="8967" width="16.7109375" style="2" customWidth="1"/>
    <col min="8968" max="8968" width="15" style="2" bestFit="1" customWidth="1"/>
    <col min="8969" max="9217" width="9.140625" style="2"/>
    <col min="9218" max="9218" width="12.7109375" style="2" customWidth="1"/>
    <col min="9219" max="9219" width="56.42578125" style="2" customWidth="1"/>
    <col min="9220" max="9220" width="7.140625" style="2" customWidth="1"/>
    <col min="9221" max="9221" width="10.7109375" style="2" customWidth="1"/>
    <col min="9222" max="9222" width="14.5703125" style="2" customWidth="1"/>
    <col min="9223" max="9223" width="16.7109375" style="2" customWidth="1"/>
    <col min="9224" max="9224" width="15" style="2" bestFit="1" customWidth="1"/>
    <col min="9225" max="9473" width="9.140625" style="2"/>
    <col min="9474" max="9474" width="12.7109375" style="2" customWidth="1"/>
    <col min="9475" max="9475" width="56.42578125" style="2" customWidth="1"/>
    <col min="9476" max="9476" width="7.140625" style="2" customWidth="1"/>
    <col min="9477" max="9477" width="10.7109375" style="2" customWidth="1"/>
    <col min="9478" max="9478" width="14.5703125" style="2" customWidth="1"/>
    <col min="9479" max="9479" width="16.7109375" style="2" customWidth="1"/>
    <col min="9480" max="9480" width="15" style="2" bestFit="1" customWidth="1"/>
    <col min="9481" max="9729" width="9.140625" style="2"/>
    <col min="9730" max="9730" width="12.7109375" style="2" customWidth="1"/>
    <col min="9731" max="9731" width="56.42578125" style="2" customWidth="1"/>
    <col min="9732" max="9732" width="7.140625" style="2" customWidth="1"/>
    <col min="9733" max="9733" width="10.7109375" style="2" customWidth="1"/>
    <col min="9734" max="9734" width="14.5703125" style="2" customWidth="1"/>
    <col min="9735" max="9735" width="16.7109375" style="2" customWidth="1"/>
    <col min="9736" max="9736" width="15" style="2" bestFit="1" customWidth="1"/>
    <col min="9737" max="9985" width="9.140625" style="2"/>
    <col min="9986" max="9986" width="12.7109375" style="2" customWidth="1"/>
    <col min="9987" max="9987" width="56.42578125" style="2" customWidth="1"/>
    <col min="9988" max="9988" width="7.140625" style="2" customWidth="1"/>
    <col min="9989" max="9989" width="10.7109375" style="2" customWidth="1"/>
    <col min="9990" max="9990" width="14.5703125" style="2" customWidth="1"/>
    <col min="9991" max="9991" width="16.7109375" style="2" customWidth="1"/>
    <col min="9992" max="9992" width="15" style="2" bestFit="1" customWidth="1"/>
    <col min="9993" max="10241" width="9.140625" style="2"/>
    <col min="10242" max="10242" width="12.7109375" style="2" customWidth="1"/>
    <col min="10243" max="10243" width="56.42578125" style="2" customWidth="1"/>
    <col min="10244" max="10244" width="7.140625" style="2" customWidth="1"/>
    <col min="10245" max="10245" width="10.7109375" style="2" customWidth="1"/>
    <col min="10246" max="10246" width="14.5703125" style="2" customWidth="1"/>
    <col min="10247" max="10247" width="16.7109375" style="2" customWidth="1"/>
    <col min="10248" max="10248" width="15" style="2" bestFit="1" customWidth="1"/>
    <col min="10249" max="10497" width="9.140625" style="2"/>
    <col min="10498" max="10498" width="12.7109375" style="2" customWidth="1"/>
    <col min="10499" max="10499" width="56.42578125" style="2" customWidth="1"/>
    <col min="10500" max="10500" width="7.140625" style="2" customWidth="1"/>
    <col min="10501" max="10501" width="10.7109375" style="2" customWidth="1"/>
    <col min="10502" max="10502" width="14.5703125" style="2" customWidth="1"/>
    <col min="10503" max="10503" width="16.7109375" style="2" customWidth="1"/>
    <col min="10504" max="10504" width="15" style="2" bestFit="1" customWidth="1"/>
    <col min="10505" max="10753" width="9.140625" style="2"/>
    <col min="10754" max="10754" width="12.7109375" style="2" customWidth="1"/>
    <col min="10755" max="10755" width="56.42578125" style="2" customWidth="1"/>
    <col min="10756" max="10756" width="7.140625" style="2" customWidth="1"/>
    <col min="10757" max="10757" width="10.7109375" style="2" customWidth="1"/>
    <col min="10758" max="10758" width="14.5703125" style="2" customWidth="1"/>
    <col min="10759" max="10759" width="16.7109375" style="2" customWidth="1"/>
    <col min="10760" max="10760" width="15" style="2" bestFit="1" customWidth="1"/>
    <col min="10761" max="11009" width="9.140625" style="2"/>
    <col min="11010" max="11010" width="12.7109375" style="2" customWidth="1"/>
    <col min="11011" max="11011" width="56.42578125" style="2" customWidth="1"/>
    <col min="11012" max="11012" width="7.140625" style="2" customWidth="1"/>
    <col min="11013" max="11013" width="10.7109375" style="2" customWidth="1"/>
    <col min="11014" max="11014" width="14.5703125" style="2" customWidth="1"/>
    <col min="11015" max="11015" width="16.7109375" style="2" customWidth="1"/>
    <col min="11016" max="11016" width="15" style="2" bestFit="1" customWidth="1"/>
    <col min="11017" max="11265" width="9.140625" style="2"/>
    <col min="11266" max="11266" width="12.7109375" style="2" customWidth="1"/>
    <col min="11267" max="11267" width="56.42578125" style="2" customWidth="1"/>
    <col min="11268" max="11268" width="7.140625" style="2" customWidth="1"/>
    <col min="11269" max="11269" width="10.7109375" style="2" customWidth="1"/>
    <col min="11270" max="11270" width="14.5703125" style="2" customWidth="1"/>
    <col min="11271" max="11271" width="16.7109375" style="2" customWidth="1"/>
    <col min="11272" max="11272" width="15" style="2" bestFit="1" customWidth="1"/>
    <col min="11273" max="11521" width="9.140625" style="2"/>
    <col min="11522" max="11522" width="12.7109375" style="2" customWidth="1"/>
    <col min="11523" max="11523" width="56.42578125" style="2" customWidth="1"/>
    <col min="11524" max="11524" width="7.140625" style="2" customWidth="1"/>
    <col min="11525" max="11525" width="10.7109375" style="2" customWidth="1"/>
    <col min="11526" max="11526" width="14.5703125" style="2" customWidth="1"/>
    <col min="11527" max="11527" width="16.7109375" style="2" customWidth="1"/>
    <col min="11528" max="11528" width="15" style="2" bestFit="1" customWidth="1"/>
    <col min="11529" max="11777" width="9.140625" style="2"/>
    <col min="11778" max="11778" width="12.7109375" style="2" customWidth="1"/>
    <col min="11779" max="11779" width="56.42578125" style="2" customWidth="1"/>
    <col min="11780" max="11780" width="7.140625" style="2" customWidth="1"/>
    <col min="11781" max="11781" width="10.7109375" style="2" customWidth="1"/>
    <col min="11782" max="11782" width="14.5703125" style="2" customWidth="1"/>
    <col min="11783" max="11783" width="16.7109375" style="2" customWidth="1"/>
    <col min="11784" max="11784" width="15" style="2" bestFit="1" customWidth="1"/>
    <col min="11785" max="12033" width="9.140625" style="2"/>
    <col min="12034" max="12034" width="12.7109375" style="2" customWidth="1"/>
    <col min="12035" max="12035" width="56.42578125" style="2" customWidth="1"/>
    <col min="12036" max="12036" width="7.140625" style="2" customWidth="1"/>
    <col min="12037" max="12037" width="10.7109375" style="2" customWidth="1"/>
    <col min="12038" max="12038" width="14.5703125" style="2" customWidth="1"/>
    <col min="12039" max="12039" width="16.7109375" style="2" customWidth="1"/>
    <col min="12040" max="12040" width="15" style="2" bestFit="1" customWidth="1"/>
    <col min="12041" max="12289" width="9.140625" style="2"/>
    <col min="12290" max="12290" width="12.7109375" style="2" customWidth="1"/>
    <col min="12291" max="12291" width="56.42578125" style="2" customWidth="1"/>
    <col min="12292" max="12292" width="7.140625" style="2" customWidth="1"/>
    <col min="12293" max="12293" width="10.7109375" style="2" customWidth="1"/>
    <col min="12294" max="12294" width="14.5703125" style="2" customWidth="1"/>
    <col min="12295" max="12295" width="16.7109375" style="2" customWidth="1"/>
    <col min="12296" max="12296" width="15" style="2" bestFit="1" customWidth="1"/>
    <col min="12297" max="12545" width="9.140625" style="2"/>
    <col min="12546" max="12546" width="12.7109375" style="2" customWidth="1"/>
    <col min="12547" max="12547" width="56.42578125" style="2" customWidth="1"/>
    <col min="12548" max="12548" width="7.140625" style="2" customWidth="1"/>
    <col min="12549" max="12549" width="10.7109375" style="2" customWidth="1"/>
    <col min="12550" max="12550" width="14.5703125" style="2" customWidth="1"/>
    <col min="12551" max="12551" width="16.7109375" style="2" customWidth="1"/>
    <col min="12552" max="12552" width="15" style="2" bestFit="1" customWidth="1"/>
    <col min="12553" max="12801" width="9.140625" style="2"/>
    <col min="12802" max="12802" width="12.7109375" style="2" customWidth="1"/>
    <col min="12803" max="12803" width="56.42578125" style="2" customWidth="1"/>
    <col min="12804" max="12804" width="7.140625" style="2" customWidth="1"/>
    <col min="12805" max="12805" width="10.7109375" style="2" customWidth="1"/>
    <col min="12806" max="12806" width="14.5703125" style="2" customWidth="1"/>
    <col min="12807" max="12807" width="16.7109375" style="2" customWidth="1"/>
    <col min="12808" max="12808" width="15" style="2" bestFit="1" customWidth="1"/>
    <col min="12809" max="13057" width="9.140625" style="2"/>
    <col min="13058" max="13058" width="12.7109375" style="2" customWidth="1"/>
    <col min="13059" max="13059" width="56.42578125" style="2" customWidth="1"/>
    <col min="13060" max="13060" width="7.140625" style="2" customWidth="1"/>
    <col min="13061" max="13061" width="10.7109375" style="2" customWidth="1"/>
    <col min="13062" max="13062" width="14.5703125" style="2" customWidth="1"/>
    <col min="13063" max="13063" width="16.7109375" style="2" customWidth="1"/>
    <col min="13064" max="13064" width="15" style="2" bestFit="1" customWidth="1"/>
    <col min="13065" max="13313" width="9.140625" style="2"/>
    <col min="13314" max="13314" width="12.7109375" style="2" customWidth="1"/>
    <col min="13315" max="13315" width="56.42578125" style="2" customWidth="1"/>
    <col min="13316" max="13316" width="7.140625" style="2" customWidth="1"/>
    <col min="13317" max="13317" width="10.7109375" style="2" customWidth="1"/>
    <col min="13318" max="13318" width="14.5703125" style="2" customWidth="1"/>
    <col min="13319" max="13319" width="16.7109375" style="2" customWidth="1"/>
    <col min="13320" max="13320" width="15" style="2" bestFit="1" customWidth="1"/>
    <col min="13321" max="13569" width="9.140625" style="2"/>
    <col min="13570" max="13570" width="12.7109375" style="2" customWidth="1"/>
    <col min="13571" max="13571" width="56.42578125" style="2" customWidth="1"/>
    <col min="13572" max="13572" width="7.140625" style="2" customWidth="1"/>
    <col min="13573" max="13573" width="10.7109375" style="2" customWidth="1"/>
    <col min="13574" max="13574" width="14.5703125" style="2" customWidth="1"/>
    <col min="13575" max="13575" width="16.7109375" style="2" customWidth="1"/>
    <col min="13576" max="13576" width="15" style="2" bestFit="1" customWidth="1"/>
    <col min="13577" max="13825" width="9.140625" style="2"/>
    <col min="13826" max="13826" width="12.7109375" style="2" customWidth="1"/>
    <col min="13827" max="13827" width="56.42578125" style="2" customWidth="1"/>
    <col min="13828" max="13828" width="7.140625" style="2" customWidth="1"/>
    <col min="13829" max="13829" width="10.7109375" style="2" customWidth="1"/>
    <col min="13830" max="13830" width="14.5703125" style="2" customWidth="1"/>
    <col min="13831" max="13831" width="16.7109375" style="2" customWidth="1"/>
    <col min="13832" max="13832" width="15" style="2" bestFit="1" customWidth="1"/>
    <col min="13833" max="14081" width="9.140625" style="2"/>
    <col min="14082" max="14082" width="12.7109375" style="2" customWidth="1"/>
    <col min="14083" max="14083" width="56.42578125" style="2" customWidth="1"/>
    <col min="14084" max="14084" width="7.140625" style="2" customWidth="1"/>
    <col min="14085" max="14085" width="10.7109375" style="2" customWidth="1"/>
    <col min="14086" max="14086" width="14.5703125" style="2" customWidth="1"/>
    <col min="14087" max="14087" width="16.7109375" style="2" customWidth="1"/>
    <col min="14088" max="14088" width="15" style="2" bestFit="1" customWidth="1"/>
    <col min="14089" max="14337" width="9.140625" style="2"/>
    <col min="14338" max="14338" width="12.7109375" style="2" customWidth="1"/>
    <col min="14339" max="14339" width="56.42578125" style="2" customWidth="1"/>
    <col min="14340" max="14340" width="7.140625" style="2" customWidth="1"/>
    <col min="14341" max="14341" width="10.7109375" style="2" customWidth="1"/>
    <col min="14342" max="14342" width="14.5703125" style="2" customWidth="1"/>
    <col min="14343" max="14343" width="16.7109375" style="2" customWidth="1"/>
    <col min="14344" max="14344" width="15" style="2" bestFit="1" customWidth="1"/>
    <col min="14345" max="14593" width="9.140625" style="2"/>
    <col min="14594" max="14594" width="12.7109375" style="2" customWidth="1"/>
    <col min="14595" max="14595" width="56.42578125" style="2" customWidth="1"/>
    <col min="14596" max="14596" width="7.140625" style="2" customWidth="1"/>
    <col min="14597" max="14597" width="10.7109375" style="2" customWidth="1"/>
    <col min="14598" max="14598" width="14.5703125" style="2" customWidth="1"/>
    <col min="14599" max="14599" width="16.7109375" style="2" customWidth="1"/>
    <col min="14600" max="14600" width="15" style="2" bestFit="1" customWidth="1"/>
    <col min="14601" max="14849" width="9.140625" style="2"/>
    <col min="14850" max="14850" width="12.7109375" style="2" customWidth="1"/>
    <col min="14851" max="14851" width="56.42578125" style="2" customWidth="1"/>
    <col min="14852" max="14852" width="7.140625" style="2" customWidth="1"/>
    <col min="14853" max="14853" width="10.7109375" style="2" customWidth="1"/>
    <col min="14854" max="14854" width="14.5703125" style="2" customWidth="1"/>
    <col min="14855" max="14855" width="16.7109375" style="2" customWidth="1"/>
    <col min="14856" max="14856" width="15" style="2" bestFit="1" customWidth="1"/>
    <col min="14857" max="15105" width="9.140625" style="2"/>
    <col min="15106" max="15106" width="12.7109375" style="2" customWidth="1"/>
    <col min="15107" max="15107" width="56.42578125" style="2" customWidth="1"/>
    <col min="15108" max="15108" width="7.140625" style="2" customWidth="1"/>
    <col min="15109" max="15109" width="10.7109375" style="2" customWidth="1"/>
    <col min="15110" max="15110" width="14.5703125" style="2" customWidth="1"/>
    <col min="15111" max="15111" width="16.7109375" style="2" customWidth="1"/>
    <col min="15112" max="15112" width="15" style="2" bestFit="1" customWidth="1"/>
    <col min="15113" max="15361" width="9.140625" style="2"/>
    <col min="15362" max="15362" width="12.7109375" style="2" customWidth="1"/>
    <col min="15363" max="15363" width="56.42578125" style="2" customWidth="1"/>
    <col min="15364" max="15364" width="7.140625" style="2" customWidth="1"/>
    <col min="15365" max="15365" width="10.7109375" style="2" customWidth="1"/>
    <col min="15366" max="15366" width="14.5703125" style="2" customWidth="1"/>
    <col min="15367" max="15367" width="16.7109375" style="2" customWidth="1"/>
    <col min="15368" max="15368" width="15" style="2" bestFit="1" customWidth="1"/>
    <col min="15369" max="15617" width="9.140625" style="2"/>
    <col min="15618" max="15618" width="12.7109375" style="2" customWidth="1"/>
    <col min="15619" max="15619" width="56.42578125" style="2" customWidth="1"/>
    <col min="15620" max="15620" width="7.140625" style="2" customWidth="1"/>
    <col min="15621" max="15621" width="10.7109375" style="2" customWidth="1"/>
    <col min="15622" max="15622" width="14.5703125" style="2" customWidth="1"/>
    <col min="15623" max="15623" width="16.7109375" style="2" customWidth="1"/>
    <col min="15624" max="15624" width="15" style="2" bestFit="1" customWidth="1"/>
    <col min="15625" max="15873" width="9.140625" style="2"/>
    <col min="15874" max="15874" width="12.7109375" style="2" customWidth="1"/>
    <col min="15875" max="15875" width="56.42578125" style="2" customWidth="1"/>
    <col min="15876" max="15876" width="7.140625" style="2" customWidth="1"/>
    <col min="15877" max="15877" width="10.7109375" style="2" customWidth="1"/>
    <col min="15878" max="15878" width="14.5703125" style="2" customWidth="1"/>
    <col min="15879" max="15879" width="16.7109375" style="2" customWidth="1"/>
    <col min="15880" max="15880" width="15" style="2" bestFit="1" customWidth="1"/>
    <col min="15881" max="16129" width="9.140625" style="2"/>
    <col min="16130" max="16130" width="12.7109375" style="2" customWidth="1"/>
    <col min="16131" max="16131" width="56.42578125" style="2" customWidth="1"/>
    <col min="16132" max="16132" width="7.140625" style="2" customWidth="1"/>
    <col min="16133" max="16133" width="10.7109375" style="2" customWidth="1"/>
    <col min="16134" max="16134" width="14.5703125" style="2" customWidth="1"/>
    <col min="16135" max="16135" width="16.7109375" style="2" customWidth="1"/>
    <col min="16136" max="16136" width="15" style="2" bestFit="1" customWidth="1"/>
    <col min="16137" max="16384" width="9.140625" style="2"/>
  </cols>
  <sheetData>
    <row r="1" spans="2:8" ht="20.100000000000001" customHeight="1">
      <c r="B1" s="1682" t="s">
        <v>464</v>
      </c>
      <c r="C1" s="1683"/>
      <c r="D1" s="1683"/>
      <c r="E1" s="1683"/>
      <c r="F1" s="1683"/>
      <c r="G1" s="1684"/>
      <c r="H1" s="1"/>
    </row>
    <row r="2" spans="2:8" ht="20.100000000000001" customHeight="1">
      <c r="B2" s="1682" t="s">
        <v>974</v>
      </c>
      <c r="C2" s="1683"/>
      <c r="D2" s="1683"/>
      <c r="E2" s="1683"/>
      <c r="F2" s="1683"/>
      <c r="G2" s="1684"/>
      <c r="H2" s="1"/>
    </row>
    <row r="3" spans="2:8" ht="20.100000000000001" customHeight="1">
      <c r="B3" s="1685" t="s">
        <v>898</v>
      </c>
      <c r="C3" s="1685"/>
      <c r="D3" s="79"/>
      <c r="E3" s="79"/>
      <c r="F3" s="80"/>
      <c r="G3" s="80"/>
      <c r="H3" s="81"/>
    </row>
    <row r="4" spans="2:8" ht="20.100000000000001" customHeight="1">
      <c r="B4" s="5" t="s">
        <v>138</v>
      </c>
      <c r="C4" s="52"/>
      <c r="D4" s="79"/>
      <c r="E4" s="79"/>
      <c r="F4" s="80"/>
      <c r="G4" s="80"/>
      <c r="H4" s="82"/>
    </row>
    <row r="5" spans="2:8" ht="13.15" customHeight="1">
      <c r="B5" s="79"/>
      <c r="C5" s="52"/>
      <c r="D5" s="79"/>
      <c r="E5" s="79"/>
      <c r="F5" s="83"/>
      <c r="G5" s="83"/>
      <c r="H5" s="11"/>
    </row>
    <row r="6" spans="2:8">
      <c r="B6" s="12" t="s">
        <v>1</v>
      </c>
      <c r="C6" s="12" t="s">
        <v>2</v>
      </c>
      <c r="D6" s="12" t="s">
        <v>3</v>
      </c>
      <c r="E6" s="13" t="s">
        <v>4</v>
      </c>
      <c r="F6" s="84" t="s">
        <v>5</v>
      </c>
      <c r="G6" s="85" t="s">
        <v>6</v>
      </c>
      <c r="H6" s="16"/>
    </row>
    <row r="7" spans="2:8">
      <c r="B7" s="17"/>
      <c r="C7" s="18"/>
      <c r="D7" s="17"/>
      <c r="E7" s="19"/>
      <c r="F7" s="86" t="s">
        <v>153</v>
      </c>
      <c r="G7" s="87" t="s">
        <v>153</v>
      </c>
      <c r="H7" s="16"/>
    </row>
    <row r="8" spans="2:8" ht="12.75" customHeight="1">
      <c r="B8" s="88"/>
      <c r="C8" s="89"/>
      <c r="D8" s="88"/>
      <c r="E8" s="88"/>
      <c r="F8" s="90"/>
      <c r="G8" s="90"/>
      <c r="H8" s="91"/>
    </row>
    <row r="9" spans="2:8">
      <c r="B9" s="130"/>
      <c r="C9" s="26" t="s">
        <v>139</v>
      </c>
      <c r="D9" s="27"/>
      <c r="E9" s="131"/>
      <c r="F9" s="132"/>
      <c r="G9" s="133"/>
      <c r="H9" s="94"/>
    </row>
    <row r="10" spans="2:8">
      <c r="B10" s="130"/>
      <c r="C10" s="29"/>
      <c r="D10" s="27"/>
      <c r="E10" s="131"/>
      <c r="F10" s="132"/>
      <c r="G10" s="133"/>
      <c r="H10" s="34"/>
    </row>
    <row r="11" spans="2:8">
      <c r="B11" s="134" t="s">
        <v>899</v>
      </c>
      <c r="C11" s="29" t="s">
        <v>140</v>
      </c>
      <c r="D11" s="27" t="s">
        <v>9</v>
      </c>
      <c r="E11" s="32">
        <v>1</v>
      </c>
      <c r="F11" s="135"/>
      <c r="G11" s="136">
        <f>E11*F11</f>
        <v>0</v>
      </c>
      <c r="H11" s="34"/>
    </row>
    <row r="12" spans="2:8">
      <c r="B12" s="134" t="s">
        <v>900</v>
      </c>
      <c r="C12" s="29" t="s">
        <v>141</v>
      </c>
      <c r="D12" s="27" t="s">
        <v>9</v>
      </c>
      <c r="E12" s="32">
        <v>1</v>
      </c>
      <c r="F12" s="135"/>
      <c r="G12" s="136">
        <f>E12*F12</f>
        <v>0</v>
      </c>
      <c r="H12" s="34"/>
    </row>
    <row r="13" spans="2:8">
      <c r="B13" s="134" t="s">
        <v>901</v>
      </c>
      <c r="C13" s="29" t="s">
        <v>142</v>
      </c>
      <c r="D13" s="27" t="s">
        <v>9</v>
      </c>
      <c r="E13" s="32">
        <v>1</v>
      </c>
      <c r="F13" s="135"/>
      <c r="G13" s="136">
        <f>E13*F13</f>
        <v>0</v>
      </c>
      <c r="H13" s="34"/>
    </row>
    <row r="14" spans="2:8">
      <c r="B14" s="134" t="s">
        <v>902</v>
      </c>
      <c r="C14" s="29" t="s">
        <v>143</v>
      </c>
      <c r="D14" s="27" t="s">
        <v>144</v>
      </c>
      <c r="E14" s="32">
        <v>10</v>
      </c>
      <c r="F14" s="135"/>
      <c r="G14" s="136">
        <f>E14*F14</f>
        <v>0</v>
      </c>
      <c r="H14" s="34"/>
    </row>
    <row r="15" spans="2:8" ht="12.75" customHeight="1">
      <c r="B15" s="134" t="s">
        <v>903</v>
      </c>
      <c r="C15" s="29" t="s">
        <v>145</v>
      </c>
      <c r="D15" s="27" t="s">
        <v>9</v>
      </c>
      <c r="E15" s="32">
        <v>1</v>
      </c>
      <c r="F15" s="135"/>
      <c r="G15" s="136">
        <f>E15*F15</f>
        <v>0</v>
      </c>
      <c r="H15" s="34"/>
    </row>
    <row r="16" spans="2:8">
      <c r="B16" s="134"/>
      <c r="C16" s="29"/>
      <c r="D16" s="27"/>
      <c r="E16" s="32"/>
      <c r="F16" s="135"/>
      <c r="G16" s="136"/>
      <c r="H16" s="34"/>
    </row>
    <row r="17" spans="2:11" ht="41.25" customHeight="1">
      <c r="B17" s="130"/>
      <c r="C17" s="137" t="s">
        <v>356</v>
      </c>
      <c r="D17" s="27"/>
      <c r="E17" s="32"/>
      <c r="F17" s="135"/>
      <c r="G17" s="136"/>
      <c r="H17" s="34"/>
    </row>
    <row r="18" spans="2:11">
      <c r="B18" s="130"/>
      <c r="C18" s="29"/>
      <c r="D18" s="27"/>
      <c r="E18" s="32"/>
      <c r="F18" s="135"/>
      <c r="G18" s="136"/>
      <c r="H18" s="34"/>
    </row>
    <row r="19" spans="2:11">
      <c r="B19" s="130"/>
      <c r="C19" s="26" t="s">
        <v>146</v>
      </c>
      <c r="D19" s="27"/>
      <c r="E19" s="32"/>
      <c r="F19" s="135"/>
      <c r="G19" s="136"/>
      <c r="H19" s="34"/>
    </row>
    <row r="20" spans="2:11">
      <c r="B20" s="130"/>
      <c r="C20" s="26"/>
      <c r="D20" s="27"/>
      <c r="E20" s="32"/>
      <c r="F20" s="135"/>
      <c r="G20" s="136"/>
      <c r="H20" s="34"/>
    </row>
    <row r="21" spans="2:11">
      <c r="B21" s="134" t="s">
        <v>904</v>
      </c>
      <c r="C21" s="29" t="s">
        <v>147</v>
      </c>
      <c r="D21" s="27" t="s">
        <v>148</v>
      </c>
      <c r="E21" s="32">
        <v>1</v>
      </c>
      <c r="F21" s="135"/>
      <c r="G21" s="136">
        <f>E21*F21</f>
        <v>0</v>
      </c>
      <c r="H21" s="34"/>
    </row>
    <row r="22" spans="2:11">
      <c r="B22" s="130"/>
      <c r="C22" s="29"/>
      <c r="D22" s="27"/>
      <c r="E22" s="32"/>
      <c r="F22" s="135"/>
      <c r="G22" s="136"/>
      <c r="H22" s="34"/>
    </row>
    <row r="23" spans="2:11">
      <c r="B23" s="130"/>
      <c r="C23" s="26" t="s">
        <v>149</v>
      </c>
      <c r="D23" s="27"/>
      <c r="E23" s="32"/>
      <c r="F23" s="135"/>
      <c r="G23" s="136"/>
      <c r="H23" s="34"/>
    </row>
    <row r="24" spans="2:11">
      <c r="B24" s="130"/>
      <c r="C24" s="26"/>
      <c r="D24" s="27"/>
      <c r="E24" s="32"/>
      <c r="F24" s="135"/>
      <c r="G24" s="136"/>
      <c r="H24" s="34"/>
    </row>
    <row r="25" spans="2:11">
      <c r="B25" s="134" t="s">
        <v>905</v>
      </c>
      <c r="C25" s="29" t="s">
        <v>150</v>
      </c>
      <c r="D25" s="27" t="s">
        <v>151</v>
      </c>
      <c r="E25" s="32">
        <v>10</v>
      </c>
      <c r="F25" s="135"/>
      <c r="G25" s="136">
        <f>E25*F25</f>
        <v>0</v>
      </c>
      <c r="H25" s="34"/>
    </row>
    <row r="26" spans="2:11">
      <c r="B26" s="138"/>
      <c r="C26" s="29"/>
      <c r="D26" s="27"/>
      <c r="E26" s="139"/>
      <c r="F26" s="135"/>
      <c r="G26" s="136"/>
      <c r="H26" s="34"/>
    </row>
    <row r="27" spans="2:11">
      <c r="B27" s="138"/>
      <c r="C27" s="29"/>
      <c r="D27" s="27"/>
      <c r="E27" s="139"/>
      <c r="F27" s="135"/>
      <c r="G27" s="136"/>
      <c r="H27" s="34"/>
    </row>
    <row r="28" spans="2:11">
      <c r="B28" s="98"/>
      <c r="C28" s="64"/>
      <c r="D28" s="59"/>
      <c r="E28" s="97"/>
      <c r="F28" s="39"/>
      <c r="G28" s="39"/>
      <c r="H28" s="34"/>
    </row>
    <row r="29" spans="2:11">
      <c r="B29" s="98"/>
      <c r="C29" s="64"/>
      <c r="D29" s="59"/>
      <c r="E29" s="97"/>
      <c r="F29" s="39"/>
      <c r="G29" s="39"/>
      <c r="H29" s="34"/>
    </row>
    <row r="30" spans="2:11">
      <c r="B30" s="59"/>
      <c r="C30" s="64"/>
      <c r="D30" s="59"/>
      <c r="E30" s="97"/>
      <c r="F30" s="39"/>
      <c r="G30" s="39"/>
      <c r="H30" s="34"/>
      <c r="K30" s="2" t="s">
        <v>152</v>
      </c>
    </row>
    <row r="31" spans="2:11">
      <c r="B31" s="59"/>
      <c r="C31" s="64"/>
      <c r="D31" s="59"/>
      <c r="E31" s="97"/>
      <c r="F31" s="39"/>
      <c r="G31" s="39"/>
      <c r="H31" s="34"/>
    </row>
    <row r="32" spans="2:11">
      <c r="B32" s="59"/>
      <c r="C32" s="64"/>
      <c r="D32" s="59"/>
      <c r="E32" s="97"/>
      <c r="F32" s="39"/>
      <c r="G32" s="39"/>
      <c r="H32" s="34"/>
    </row>
    <row r="33" spans="2:8">
      <c r="B33" s="59"/>
      <c r="C33" s="64"/>
      <c r="D33" s="59"/>
      <c r="E33" s="97"/>
      <c r="F33" s="39"/>
      <c r="G33" s="39"/>
      <c r="H33" s="34"/>
    </row>
    <row r="34" spans="2:8">
      <c r="B34" s="59"/>
      <c r="C34" s="64"/>
      <c r="D34" s="59"/>
      <c r="E34" s="97"/>
      <c r="F34" s="39"/>
      <c r="G34" s="39"/>
      <c r="H34" s="34"/>
    </row>
    <row r="35" spans="2:8">
      <c r="B35" s="59"/>
      <c r="C35" s="64"/>
      <c r="D35" s="59"/>
      <c r="E35" s="97"/>
      <c r="F35" s="39"/>
      <c r="G35" s="39"/>
      <c r="H35" s="34"/>
    </row>
    <row r="36" spans="2:8">
      <c r="B36" s="59"/>
      <c r="C36" s="64"/>
      <c r="D36" s="59"/>
      <c r="E36" s="97"/>
      <c r="F36" s="39"/>
      <c r="G36" s="39"/>
      <c r="H36" s="34"/>
    </row>
    <row r="37" spans="2:8">
      <c r="B37" s="59"/>
      <c r="C37" s="64"/>
      <c r="D37" s="59"/>
      <c r="E37" s="97"/>
      <c r="F37" s="39"/>
      <c r="G37" s="39"/>
      <c r="H37" s="34"/>
    </row>
    <row r="38" spans="2:8">
      <c r="B38" s="98"/>
      <c r="C38" s="64"/>
      <c r="D38" s="59"/>
      <c r="E38" s="97"/>
      <c r="F38" s="39"/>
      <c r="G38" s="39"/>
      <c r="H38" s="34"/>
    </row>
    <row r="39" spans="2:8">
      <c r="B39" s="59"/>
      <c r="C39" s="64"/>
      <c r="D39" s="59"/>
      <c r="E39" s="97"/>
      <c r="F39" s="39"/>
      <c r="G39" s="39"/>
      <c r="H39" s="34"/>
    </row>
    <row r="40" spans="2:8">
      <c r="B40" s="98"/>
      <c r="C40" s="64"/>
      <c r="D40" s="59"/>
      <c r="E40" s="97"/>
      <c r="F40" s="39"/>
      <c r="G40" s="39"/>
      <c r="H40" s="34"/>
    </row>
    <row r="41" spans="2:8">
      <c r="B41" s="98"/>
      <c r="C41" s="64"/>
      <c r="D41" s="59"/>
      <c r="E41" s="97"/>
      <c r="F41" s="39"/>
      <c r="G41" s="39"/>
      <c r="H41" s="34"/>
    </row>
    <row r="42" spans="2:8">
      <c r="B42" s="98"/>
      <c r="C42" s="64"/>
      <c r="D42" s="59"/>
      <c r="E42" s="97"/>
      <c r="F42" s="39"/>
      <c r="G42" s="39"/>
      <c r="H42" s="34"/>
    </row>
    <row r="43" spans="2:8">
      <c r="B43" s="98"/>
      <c r="C43" s="64"/>
      <c r="D43" s="59"/>
      <c r="E43" s="97"/>
      <c r="F43" s="39"/>
      <c r="G43" s="39"/>
      <c r="H43" s="34"/>
    </row>
    <row r="44" spans="2:8">
      <c r="B44" s="59"/>
      <c r="C44" s="64"/>
      <c r="D44" s="59"/>
      <c r="E44" s="97"/>
      <c r="F44" s="39"/>
      <c r="G44" s="39"/>
      <c r="H44" s="34"/>
    </row>
    <row r="45" spans="2:8">
      <c r="B45" s="59"/>
      <c r="C45" s="99"/>
      <c r="D45" s="59"/>
      <c r="E45" s="97"/>
      <c r="F45" s="39"/>
      <c r="G45" s="39"/>
      <c r="H45" s="34"/>
    </row>
    <row r="46" spans="2:8">
      <c r="B46" s="59"/>
      <c r="C46" s="64"/>
      <c r="D46" s="59"/>
      <c r="E46" s="97"/>
      <c r="F46" s="39"/>
      <c r="G46" s="39"/>
      <c r="H46" s="34"/>
    </row>
    <row r="47" spans="2:8">
      <c r="B47" s="98"/>
      <c r="C47" s="64"/>
      <c r="D47" s="59"/>
      <c r="E47" s="97"/>
      <c r="F47" s="39"/>
      <c r="G47" s="39"/>
      <c r="H47" s="34"/>
    </row>
    <row r="48" spans="2:8" ht="13.15" customHeight="1">
      <c r="B48" s="59"/>
      <c r="C48" s="64"/>
      <c r="D48" s="59"/>
      <c r="E48" s="97"/>
      <c r="F48" s="93"/>
      <c r="G48" s="93"/>
      <c r="H48" s="34"/>
    </row>
    <row r="49" spans="2:8" s="52" customFormat="1">
      <c r="B49" s="100"/>
      <c r="C49" s="92"/>
      <c r="D49" s="100"/>
      <c r="E49" s="101"/>
      <c r="F49" s="102"/>
      <c r="G49" s="102"/>
      <c r="H49" s="51"/>
    </row>
    <row r="50" spans="2:8" s="52" customFormat="1">
      <c r="B50" s="100"/>
      <c r="C50" s="92"/>
      <c r="D50" s="100"/>
      <c r="E50" s="101"/>
      <c r="F50" s="102"/>
      <c r="G50" s="102"/>
      <c r="H50" s="51"/>
    </row>
    <row r="51" spans="2:8" s="52" customFormat="1">
      <c r="B51" s="100"/>
      <c r="C51" s="92"/>
      <c r="D51" s="100"/>
      <c r="E51" s="101"/>
      <c r="F51" s="102"/>
      <c r="G51" s="102"/>
      <c r="H51" s="51"/>
    </row>
    <row r="52" spans="2:8" s="52" customFormat="1">
      <c r="B52" s="100"/>
      <c r="C52" s="92"/>
      <c r="D52" s="100"/>
      <c r="E52" s="101"/>
      <c r="F52" s="102"/>
      <c r="G52" s="102"/>
      <c r="H52" s="51"/>
    </row>
    <row r="53" spans="2:8" s="52" customFormat="1">
      <c r="B53" s="100"/>
      <c r="C53" s="92"/>
      <c r="D53" s="100"/>
      <c r="E53" s="101"/>
      <c r="F53" s="102"/>
      <c r="G53" s="102"/>
      <c r="H53" s="51"/>
    </row>
    <row r="54" spans="2:8" s="52" customFormat="1">
      <c r="B54" s="100"/>
      <c r="C54" s="92"/>
      <c r="D54" s="100"/>
      <c r="E54" s="101"/>
      <c r="F54" s="102"/>
      <c r="G54" s="102"/>
      <c r="H54" s="51"/>
    </row>
    <row r="55" spans="2:8" s="52" customFormat="1">
      <c r="B55" s="100"/>
      <c r="C55" s="92"/>
      <c r="D55" s="100"/>
      <c r="E55" s="101"/>
      <c r="F55" s="102"/>
      <c r="G55" s="102"/>
      <c r="H55" s="51"/>
    </row>
    <row r="56" spans="2:8" s="52" customFormat="1">
      <c r="B56" s="100"/>
      <c r="C56" s="92"/>
      <c r="D56" s="100"/>
      <c r="E56" s="101"/>
      <c r="F56" s="102"/>
      <c r="G56" s="102"/>
      <c r="H56" s="51"/>
    </row>
    <row r="57" spans="2:8" s="52" customFormat="1">
      <c r="B57" s="100"/>
      <c r="C57" s="92"/>
      <c r="D57" s="100"/>
      <c r="E57" s="101"/>
      <c r="F57" s="102"/>
      <c r="G57" s="102"/>
      <c r="H57" s="51"/>
    </row>
    <row r="58" spans="2:8" s="52" customFormat="1">
      <c r="B58" s="100"/>
      <c r="C58" s="92"/>
      <c r="D58" s="100"/>
      <c r="E58" s="101"/>
      <c r="F58" s="102"/>
      <c r="G58" s="102"/>
      <c r="H58" s="51"/>
    </row>
    <row r="59" spans="2:8" s="52" customFormat="1">
      <c r="B59" s="100"/>
      <c r="C59" s="92"/>
      <c r="D59" s="100"/>
      <c r="E59" s="101"/>
      <c r="F59" s="102"/>
      <c r="G59" s="102"/>
      <c r="H59" s="51"/>
    </row>
    <row r="60" spans="2:8" s="52" customFormat="1">
      <c r="B60" s="100"/>
      <c r="C60" s="92"/>
      <c r="D60" s="100"/>
      <c r="E60" s="101"/>
      <c r="F60" s="102"/>
      <c r="G60" s="102"/>
      <c r="H60" s="51"/>
    </row>
    <row r="61" spans="2:8" ht="13.15" customHeight="1">
      <c r="B61" s="59"/>
      <c r="C61" s="64"/>
      <c r="D61" s="59"/>
      <c r="E61" s="97"/>
      <c r="F61" s="93"/>
      <c r="G61" s="93"/>
      <c r="H61" s="34"/>
    </row>
    <row r="62" spans="2:8">
      <c r="B62" s="98"/>
      <c r="C62" s="64"/>
      <c r="D62" s="59"/>
      <c r="E62" s="97"/>
      <c r="F62" s="39"/>
      <c r="G62" s="39"/>
      <c r="H62" s="34"/>
    </row>
    <row r="63" spans="2:8">
      <c r="B63" s="98"/>
      <c r="C63" s="64"/>
      <c r="D63" s="59"/>
      <c r="E63" s="97"/>
      <c r="F63" s="39"/>
      <c r="G63" s="39"/>
      <c r="H63" s="34"/>
    </row>
    <row r="64" spans="2:8">
      <c r="B64" s="59"/>
      <c r="C64" s="64"/>
      <c r="D64" s="59"/>
      <c r="E64" s="97"/>
      <c r="F64" s="39"/>
      <c r="G64" s="39"/>
      <c r="H64" s="34"/>
    </row>
    <row r="65" spans="2:8">
      <c r="B65" s="98"/>
      <c r="C65" s="64"/>
      <c r="D65" s="59"/>
      <c r="E65" s="97"/>
      <c r="F65" s="39"/>
      <c r="G65" s="39"/>
      <c r="H65" s="34"/>
    </row>
    <row r="66" spans="2:8">
      <c r="B66" s="59"/>
      <c r="C66" s="64"/>
      <c r="D66" s="59"/>
      <c r="E66" s="97"/>
      <c r="F66" s="39"/>
      <c r="G66" s="39"/>
      <c r="H66" s="34"/>
    </row>
    <row r="67" spans="2:8" s="52" customFormat="1">
      <c r="B67" s="100"/>
      <c r="C67" s="92"/>
      <c r="D67" s="100"/>
      <c r="E67" s="101"/>
      <c r="F67" s="102"/>
      <c r="G67" s="102"/>
      <c r="H67" s="51"/>
    </row>
    <row r="68" spans="2:8">
      <c r="B68" s="98"/>
      <c r="C68" s="64"/>
      <c r="D68" s="59"/>
      <c r="E68" s="97"/>
      <c r="F68" s="39"/>
      <c r="G68" s="39"/>
      <c r="H68" s="34"/>
    </row>
    <row r="69" spans="2:8">
      <c r="B69" s="59"/>
      <c r="C69" s="64"/>
      <c r="D69" s="59"/>
      <c r="E69" s="97"/>
      <c r="F69" s="39"/>
      <c r="G69" s="39"/>
      <c r="H69" s="34"/>
    </row>
    <row r="70" spans="2:8" s="52" customFormat="1">
      <c r="B70" s="100"/>
      <c r="C70" s="92"/>
      <c r="D70" s="100"/>
      <c r="E70" s="101"/>
      <c r="F70" s="102"/>
      <c r="G70" s="102"/>
      <c r="H70" s="51"/>
    </row>
    <row r="71" spans="2:8">
      <c r="B71" s="59"/>
      <c r="C71" s="103"/>
      <c r="D71" s="59"/>
      <c r="E71" s="97"/>
      <c r="F71" s="39"/>
      <c r="G71" s="39"/>
      <c r="H71" s="34"/>
    </row>
    <row r="72" spans="2:8">
      <c r="B72" s="98"/>
      <c r="C72" s="64"/>
      <c r="D72" s="59"/>
      <c r="E72" s="97"/>
      <c r="F72" s="39"/>
      <c r="G72" s="39"/>
      <c r="H72" s="34"/>
    </row>
    <row r="73" spans="2:8">
      <c r="B73" s="59"/>
      <c r="C73" s="64"/>
      <c r="D73" s="59"/>
      <c r="E73" s="95"/>
      <c r="F73" s="39"/>
      <c r="G73" s="39"/>
      <c r="H73" s="34"/>
    </row>
    <row r="74" spans="2:8">
      <c r="B74" s="105"/>
      <c r="C74" s="106"/>
      <c r="D74" s="107"/>
      <c r="E74" s="108"/>
      <c r="F74" s="109"/>
      <c r="G74" s="109"/>
      <c r="H74" s="34"/>
    </row>
    <row r="75" spans="2:8" s="52" customFormat="1">
      <c r="B75" s="110"/>
      <c r="C75" s="111"/>
      <c r="D75" s="112"/>
      <c r="E75" s="113"/>
      <c r="F75" s="128" t="s">
        <v>65</v>
      </c>
      <c r="G75" s="115">
        <f>SUM(G11:G74)</f>
        <v>0</v>
      </c>
      <c r="H75" s="51"/>
    </row>
    <row r="76" spans="2:8">
      <c r="B76" s="72"/>
      <c r="C76" s="73"/>
      <c r="D76" s="74"/>
      <c r="E76" s="74"/>
      <c r="F76" s="129"/>
      <c r="G76" s="129"/>
    </row>
  </sheetData>
  <mergeCells count="3">
    <mergeCell ref="B1:G1"/>
    <mergeCell ref="B2:G2"/>
    <mergeCell ref="B3:C3"/>
  </mergeCells>
  <printOptions horizontalCentered="1"/>
  <pageMargins left="0.74803149606299202" right="0.196850393700787" top="0.196850393700787" bottom="0.196850393700787" header="0.196850393700787" footer="0.196850393700787"/>
  <pageSetup paperSize="9" scale="78" fitToHeight="3" orientation="portrait" r:id="rId1"/>
  <headerFooter>
    <oddFooter>&amp;LBill No. NAM G-3&amp;RNAM G-3/&amp;P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9"/>
  <sheetViews>
    <sheetView view="pageBreakPreview" topLeftCell="A25" zoomScaleNormal="100" zoomScaleSheetLayoutView="100" workbookViewId="0">
      <selection activeCell="H77" sqref="H77"/>
    </sheetView>
  </sheetViews>
  <sheetFormatPr defaultRowHeight="15"/>
  <cols>
    <col min="1" max="1" width="12.7109375" customWidth="1"/>
    <col min="2" max="2" width="56.42578125" customWidth="1"/>
    <col min="3" max="3" width="7.140625" customWidth="1"/>
    <col min="4" max="4" width="10.7109375" customWidth="1"/>
    <col min="5" max="5" width="14.5703125" customWidth="1"/>
    <col min="6" max="6" width="16.7109375" customWidth="1"/>
  </cols>
  <sheetData>
    <row r="1" spans="1:6" ht="15" customHeight="1">
      <c r="A1" s="281" t="s">
        <v>464</v>
      </c>
      <c r="B1" s="281"/>
      <c r="C1" s="281"/>
      <c r="D1" s="281"/>
      <c r="E1" s="281"/>
      <c r="F1" s="281"/>
    </row>
    <row r="2" spans="1:6">
      <c r="A2" s="1682" t="s">
        <v>974</v>
      </c>
      <c r="B2" s="1683"/>
      <c r="C2" s="1683"/>
      <c r="D2" s="1683"/>
      <c r="E2" s="1683"/>
      <c r="F2" s="1684"/>
    </row>
    <row r="3" spans="1:6">
      <c r="A3" s="281"/>
      <c r="B3" s="282"/>
      <c r="C3" s="283"/>
      <c r="D3" s="283"/>
      <c r="E3" s="284"/>
      <c r="F3" s="284"/>
    </row>
    <row r="4" spans="1:6">
      <c r="A4" s="1686" t="s">
        <v>906</v>
      </c>
      <c r="B4" s="1686"/>
      <c r="C4" s="286"/>
      <c r="D4" s="286"/>
      <c r="E4" s="287"/>
      <c r="F4" s="287"/>
    </row>
    <row r="5" spans="1:6">
      <c r="A5" s="758" t="s">
        <v>470</v>
      </c>
      <c r="B5" s="285"/>
      <c r="C5" s="286"/>
      <c r="D5" s="286"/>
      <c r="E5" s="287"/>
      <c r="F5" s="287"/>
    </row>
    <row r="6" spans="1:6">
      <c r="A6" s="286"/>
      <c r="B6" s="285"/>
      <c r="C6" s="286"/>
      <c r="D6" s="286"/>
      <c r="E6" s="288"/>
      <c r="F6" s="288"/>
    </row>
    <row r="7" spans="1:6">
      <c r="A7" s="289" t="s">
        <v>1</v>
      </c>
      <c r="B7" s="289" t="s">
        <v>2</v>
      </c>
      <c r="C7" s="289" t="s">
        <v>3</v>
      </c>
      <c r="D7" s="290" t="s">
        <v>4</v>
      </c>
      <c r="E7" s="291" t="s">
        <v>5</v>
      </c>
      <c r="F7" s="291" t="s">
        <v>6</v>
      </c>
    </row>
    <row r="8" spans="1:6">
      <c r="A8" s="292"/>
      <c r="B8" s="293"/>
      <c r="C8" s="292"/>
      <c r="D8" s="294"/>
      <c r="E8" s="295" t="s">
        <v>365</v>
      </c>
      <c r="F8" s="295" t="s">
        <v>365</v>
      </c>
    </row>
    <row r="9" spans="1:6">
      <c r="A9" s="296"/>
      <c r="B9" s="297"/>
      <c r="C9" s="298"/>
      <c r="D9" s="298"/>
      <c r="E9" s="299"/>
      <c r="F9" s="300"/>
    </row>
    <row r="10" spans="1:6">
      <c r="A10" s="301"/>
      <c r="B10" s="302" t="s">
        <v>154</v>
      </c>
      <c r="C10" s="303"/>
      <c r="D10" s="304"/>
      <c r="E10" s="995"/>
      <c r="F10" s="996"/>
    </row>
    <row r="11" spans="1:6">
      <c r="A11" s="301"/>
      <c r="B11" s="305"/>
      <c r="C11" s="303"/>
      <c r="D11" s="304"/>
      <c r="E11" s="995"/>
      <c r="F11" s="996"/>
    </row>
    <row r="12" spans="1:6" ht="51">
      <c r="A12" s="303"/>
      <c r="B12" s="306" t="s">
        <v>1296</v>
      </c>
      <c r="C12" s="307"/>
      <c r="D12" s="304"/>
      <c r="E12" s="995"/>
      <c r="F12" s="996"/>
    </row>
    <row r="13" spans="1:6">
      <c r="A13" s="303"/>
      <c r="B13" s="308"/>
      <c r="C13" s="307"/>
      <c r="D13" s="304"/>
      <c r="E13" s="995"/>
      <c r="F13" s="996"/>
    </row>
    <row r="14" spans="1:6">
      <c r="A14" s="309"/>
      <c r="B14" s="310" t="s">
        <v>155</v>
      </c>
      <c r="C14" s="311"/>
      <c r="D14" s="312"/>
      <c r="E14" s="313"/>
      <c r="F14" s="314"/>
    </row>
    <row r="15" spans="1:6">
      <c r="A15" s="309"/>
      <c r="B15" s="315"/>
      <c r="C15" s="311"/>
      <c r="D15" s="312"/>
      <c r="E15" s="313"/>
      <c r="F15" s="314"/>
    </row>
    <row r="16" spans="1:6">
      <c r="A16" s="309"/>
      <c r="B16" s="310" t="s">
        <v>156</v>
      </c>
      <c r="C16" s="311"/>
      <c r="D16" s="312"/>
      <c r="E16" s="313"/>
      <c r="F16" s="314"/>
    </row>
    <row r="17" spans="1:6">
      <c r="A17" s="309"/>
      <c r="B17" s="310"/>
      <c r="C17" s="311"/>
      <c r="D17" s="312"/>
      <c r="E17" s="313"/>
      <c r="F17" s="314"/>
    </row>
    <row r="18" spans="1:6">
      <c r="A18" s="504" t="s">
        <v>157</v>
      </c>
      <c r="B18" s="420" t="s">
        <v>471</v>
      </c>
      <c r="C18" s="504" t="s">
        <v>158</v>
      </c>
      <c r="D18" s="629">
        <f>10000/10000</f>
        <v>1</v>
      </c>
      <c r="E18" s="753"/>
      <c r="F18" s="754">
        <f>D18*E18</f>
        <v>0</v>
      </c>
    </row>
    <row r="19" spans="1:6">
      <c r="A19" s="309"/>
      <c r="B19" s="315"/>
      <c r="C19" s="309"/>
      <c r="D19" s="316"/>
      <c r="E19" s="553"/>
      <c r="F19" s="317"/>
    </row>
    <row r="20" spans="1:6">
      <c r="A20" s="318"/>
      <c r="B20" s="319" t="s">
        <v>186</v>
      </c>
      <c r="C20" s="318"/>
      <c r="D20" s="320"/>
      <c r="E20" s="553"/>
      <c r="F20" s="317"/>
    </row>
    <row r="21" spans="1:6">
      <c r="A21" s="318"/>
      <c r="B21" s="319"/>
      <c r="C21" s="318"/>
      <c r="D21" s="320"/>
      <c r="E21" s="553"/>
      <c r="F21" s="317"/>
    </row>
    <row r="22" spans="1:6" ht="25.5">
      <c r="A22" s="321" t="s">
        <v>188</v>
      </c>
      <c r="B22" s="322" t="s">
        <v>472</v>
      </c>
      <c r="C22" s="318" t="s">
        <v>31</v>
      </c>
      <c r="D22" s="323">
        <v>15</v>
      </c>
      <c r="E22" s="554"/>
      <c r="F22" s="317">
        <f>D22*E22</f>
        <v>0</v>
      </c>
    </row>
    <row r="23" spans="1:6">
      <c r="A23" s="318"/>
      <c r="B23" s="324"/>
      <c r="C23" s="318"/>
      <c r="D23" s="323"/>
      <c r="E23" s="553"/>
      <c r="F23" s="317"/>
    </row>
    <row r="24" spans="1:6">
      <c r="A24" s="325"/>
      <c r="B24" s="310" t="s">
        <v>159</v>
      </c>
      <c r="C24" s="325"/>
      <c r="D24" s="326"/>
      <c r="E24" s="553"/>
      <c r="F24" s="317"/>
    </row>
    <row r="25" spans="1:6">
      <c r="A25" s="325"/>
      <c r="B25" s="315"/>
      <c r="C25" s="325"/>
      <c r="D25" s="326"/>
      <c r="E25" s="553"/>
      <c r="F25" s="317"/>
    </row>
    <row r="26" spans="1:6">
      <c r="A26" s="325"/>
      <c r="B26" s="310" t="s">
        <v>473</v>
      </c>
      <c r="C26" s="325"/>
      <c r="D26" s="326"/>
      <c r="E26" s="553"/>
      <c r="F26" s="317"/>
    </row>
    <row r="27" spans="1:6">
      <c r="A27" s="325"/>
      <c r="B27" s="310"/>
      <c r="C27" s="325"/>
      <c r="D27" s="326"/>
      <c r="E27" s="553"/>
      <c r="F27" s="317"/>
    </row>
    <row r="28" spans="1:6">
      <c r="A28" s="325"/>
      <c r="B28" s="327" t="s">
        <v>245</v>
      </c>
      <c r="C28" s="325"/>
      <c r="D28" s="326"/>
      <c r="E28" s="553"/>
      <c r="F28" s="317"/>
    </row>
    <row r="29" spans="1:6">
      <c r="A29" s="325"/>
      <c r="B29" s="327"/>
      <c r="C29" s="325"/>
      <c r="D29" s="326"/>
      <c r="E29" s="553"/>
      <c r="F29" s="317"/>
    </row>
    <row r="30" spans="1:6" ht="25.5">
      <c r="A30" s="321" t="s">
        <v>474</v>
      </c>
      <c r="B30" s="328" t="s">
        <v>475</v>
      </c>
      <c r="C30" s="325" t="s">
        <v>81</v>
      </c>
      <c r="D30" s="329">
        <v>880</v>
      </c>
      <c r="E30" s="554"/>
      <c r="F30" s="317">
        <f>D30*E30</f>
        <v>0</v>
      </c>
    </row>
    <row r="31" spans="1:6">
      <c r="A31" s="325"/>
      <c r="B31" s="315"/>
      <c r="C31" s="325"/>
      <c r="D31" s="329"/>
      <c r="E31" s="553"/>
      <c r="F31" s="317"/>
    </row>
    <row r="32" spans="1:6">
      <c r="A32" s="325"/>
      <c r="B32" s="327" t="s">
        <v>369</v>
      </c>
      <c r="C32" s="325"/>
      <c r="D32" s="329"/>
      <c r="E32" s="553"/>
      <c r="F32" s="317"/>
    </row>
    <row r="33" spans="1:6">
      <c r="A33" s="325"/>
      <c r="B33" s="327"/>
      <c r="C33" s="325"/>
      <c r="D33" s="329"/>
      <c r="E33" s="553"/>
      <c r="F33" s="317"/>
    </row>
    <row r="34" spans="1:6" ht="38.25">
      <c r="A34" s="325"/>
      <c r="B34" s="330" t="s">
        <v>476</v>
      </c>
      <c r="C34" s="325"/>
      <c r="D34" s="329"/>
      <c r="E34" s="553"/>
      <c r="F34" s="317"/>
    </row>
    <row r="35" spans="1:6">
      <c r="A35" s="321" t="s">
        <v>477</v>
      </c>
      <c r="B35" s="331" t="s">
        <v>478</v>
      </c>
      <c r="C35" s="325" t="s">
        <v>81</v>
      </c>
      <c r="D35" s="329">
        <v>3460</v>
      </c>
      <c r="E35" s="554"/>
      <c r="F35" s="317">
        <f>D35*E35</f>
        <v>0</v>
      </c>
    </row>
    <row r="36" spans="1:6">
      <c r="A36" s="325"/>
      <c r="B36" s="330"/>
      <c r="C36" s="325"/>
      <c r="D36" s="329"/>
      <c r="E36" s="556"/>
      <c r="F36" s="317"/>
    </row>
    <row r="37" spans="1:6">
      <c r="A37" s="325"/>
      <c r="B37" s="332" t="s">
        <v>206</v>
      </c>
      <c r="C37" s="329"/>
      <c r="D37" s="333"/>
      <c r="E37" s="559"/>
      <c r="F37" s="317"/>
    </row>
    <row r="38" spans="1:6">
      <c r="A38" s="325"/>
      <c r="B38" s="332"/>
      <c r="C38" s="329"/>
      <c r="D38" s="333"/>
      <c r="E38" s="556"/>
      <c r="F38" s="317"/>
    </row>
    <row r="39" spans="1:6" ht="25.5">
      <c r="A39" s="321" t="s">
        <v>207</v>
      </c>
      <c r="B39" s="330" t="s">
        <v>479</v>
      </c>
      <c r="C39" s="325" t="s">
        <v>81</v>
      </c>
      <c r="D39" s="329">
        <v>3690</v>
      </c>
      <c r="E39" s="554"/>
      <c r="F39" s="317">
        <f>D39*E39</f>
        <v>0</v>
      </c>
    </row>
    <row r="40" spans="1:6">
      <c r="A40" s="325"/>
      <c r="B40" s="330"/>
      <c r="C40" s="325"/>
      <c r="D40" s="334"/>
      <c r="E40" s="556"/>
      <c r="F40" s="317"/>
    </row>
    <row r="41" spans="1:6">
      <c r="A41" s="325"/>
      <c r="B41" s="310" t="s">
        <v>160</v>
      </c>
      <c r="C41" s="325"/>
      <c r="D41" s="326"/>
      <c r="E41" s="559"/>
      <c r="F41" s="317"/>
    </row>
    <row r="42" spans="1:6">
      <c r="A42" s="325"/>
      <c r="B42" s="310"/>
      <c r="C42" s="335"/>
      <c r="D42" s="326"/>
      <c r="E42" s="556"/>
      <c r="F42" s="317"/>
    </row>
    <row r="43" spans="1:6">
      <c r="A43" s="336"/>
      <c r="B43" s="337" t="s">
        <v>209</v>
      </c>
      <c r="C43" s="338"/>
      <c r="D43" s="339"/>
      <c r="E43" s="556"/>
      <c r="F43" s="317"/>
    </row>
    <row r="44" spans="1:6">
      <c r="A44" s="336"/>
      <c r="B44" s="337"/>
      <c r="C44" s="338"/>
      <c r="D44" s="339"/>
      <c r="E44" s="556"/>
      <c r="F44" s="317"/>
    </row>
    <row r="45" spans="1:6" ht="25.5">
      <c r="A45" s="336"/>
      <c r="B45" s="340" t="s">
        <v>210</v>
      </c>
      <c r="C45" s="338"/>
      <c r="D45" s="339"/>
      <c r="E45" s="556"/>
      <c r="F45" s="317"/>
    </row>
    <row r="46" spans="1:6">
      <c r="A46" s="336"/>
      <c r="B46" s="341"/>
      <c r="C46" s="338"/>
      <c r="D46" s="339"/>
      <c r="E46" s="556"/>
      <c r="F46" s="317"/>
    </row>
    <row r="47" spans="1:6" ht="25.5">
      <c r="A47" s="336" t="s">
        <v>211</v>
      </c>
      <c r="B47" s="341" t="s">
        <v>480</v>
      </c>
      <c r="C47" s="338" t="s">
        <v>81</v>
      </c>
      <c r="D47" s="339">
        <v>3460</v>
      </c>
      <c r="E47" s="555"/>
      <c r="F47" s="317">
        <f>D47*E47</f>
        <v>0</v>
      </c>
    </row>
    <row r="48" spans="1:6">
      <c r="A48" s="325"/>
      <c r="B48" s="315"/>
      <c r="C48" s="325"/>
      <c r="D48" s="342"/>
      <c r="E48" s="556"/>
      <c r="F48" s="317"/>
    </row>
    <row r="49" spans="1:6">
      <c r="A49" s="325"/>
      <c r="B49" s="332" t="s">
        <v>481</v>
      </c>
      <c r="C49" s="325"/>
      <c r="D49" s="342"/>
      <c r="E49" s="556"/>
      <c r="F49" s="317"/>
    </row>
    <row r="50" spans="1:6">
      <c r="A50" s="325"/>
      <c r="B50" s="332"/>
      <c r="C50" s="325"/>
      <c r="D50" s="342"/>
      <c r="E50" s="559"/>
      <c r="F50" s="317"/>
    </row>
    <row r="51" spans="1:6" ht="51">
      <c r="A51" s="321" t="s">
        <v>482</v>
      </c>
      <c r="B51" s="330" t="s">
        <v>483</v>
      </c>
      <c r="C51" s="325" t="s">
        <v>81</v>
      </c>
      <c r="D51" s="342">
        <v>8720</v>
      </c>
      <c r="E51" s="554"/>
      <c r="F51" s="317">
        <f>D51*E51</f>
        <v>0</v>
      </c>
    </row>
    <row r="52" spans="1:6">
      <c r="A52" s="325"/>
      <c r="B52" s="343"/>
      <c r="C52" s="325"/>
      <c r="D52" s="334"/>
      <c r="E52" s="556"/>
      <c r="F52" s="317"/>
    </row>
    <row r="53" spans="1:6">
      <c r="A53" s="325"/>
      <c r="B53" s="310" t="s">
        <v>370</v>
      </c>
      <c r="C53" s="325"/>
      <c r="D53" s="342"/>
      <c r="E53" s="556"/>
      <c r="F53" s="317"/>
    </row>
    <row r="54" spans="1:6">
      <c r="A54" s="325"/>
      <c r="B54" s="315"/>
      <c r="C54" s="325"/>
      <c r="D54" s="342"/>
      <c r="E54" s="556"/>
      <c r="F54" s="317"/>
    </row>
    <row r="55" spans="1:6">
      <c r="A55" s="325"/>
      <c r="B55" s="310" t="s">
        <v>371</v>
      </c>
      <c r="C55" s="325"/>
      <c r="D55" s="342"/>
      <c r="E55" s="556"/>
      <c r="F55" s="317"/>
    </row>
    <row r="56" spans="1:6">
      <c r="A56" s="325"/>
      <c r="B56" s="310"/>
      <c r="C56" s="325"/>
      <c r="D56" s="342"/>
      <c r="E56" s="559"/>
      <c r="F56" s="317"/>
    </row>
    <row r="57" spans="1:6" ht="38.25">
      <c r="A57" s="325" t="s">
        <v>372</v>
      </c>
      <c r="B57" s="330" t="s">
        <v>484</v>
      </c>
      <c r="C57" s="325" t="s">
        <v>89</v>
      </c>
      <c r="D57" s="326">
        <v>5340</v>
      </c>
      <c r="E57" s="554"/>
      <c r="F57" s="317">
        <f>D57*E57</f>
        <v>0</v>
      </c>
    </row>
    <row r="58" spans="1:6">
      <c r="A58" s="325"/>
      <c r="B58" s="315"/>
      <c r="C58" s="325"/>
      <c r="D58" s="326"/>
      <c r="E58" s="556"/>
      <c r="F58" s="317"/>
    </row>
    <row r="59" spans="1:6">
      <c r="A59" s="315"/>
      <c r="B59" s="301" t="s">
        <v>373</v>
      </c>
      <c r="C59" s="344"/>
      <c r="D59" s="326"/>
      <c r="E59" s="556"/>
      <c r="F59" s="317"/>
    </row>
    <row r="60" spans="1:6" ht="38.25">
      <c r="A60" s="325" t="s">
        <v>374</v>
      </c>
      <c r="B60" s="330" t="s">
        <v>485</v>
      </c>
      <c r="C60" s="325" t="s">
        <v>89</v>
      </c>
      <c r="D60" s="326">
        <f>D57</f>
        <v>5340</v>
      </c>
      <c r="E60" s="554"/>
      <c r="F60" s="317">
        <f>D60*E60</f>
        <v>0</v>
      </c>
    </row>
    <row r="61" spans="1:6">
      <c r="A61" s="345"/>
      <c r="B61" s="346"/>
      <c r="C61" s="347"/>
      <c r="D61" s="348"/>
      <c r="E61" s="349"/>
      <c r="F61" s="317"/>
    </row>
    <row r="62" spans="1:6">
      <c r="A62" s="350"/>
      <c r="B62" s="351"/>
      <c r="C62" s="352"/>
      <c r="D62" s="353"/>
      <c r="E62" s="354" t="s">
        <v>48</v>
      </c>
      <c r="F62" s="355">
        <f>SUM(F9:F61)</f>
        <v>0</v>
      </c>
    </row>
    <row r="63" spans="1:6">
      <c r="A63" s="325"/>
      <c r="B63" s="343"/>
      <c r="C63" s="325"/>
      <c r="D63" s="334"/>
      <c r="E63" s="317"/>
      <c r="F63" s="317"/>
    </row>
    <row r="64" spans="1:6">
      <c r="A64" s="356"/>
      <c r="B64" s="357" t="s">
        <v>375</v>
      </c>
      <c r="C64" s="358"/>
      <c r="D64" s="359"/>
      <c r="E64" s="349"/>
      <c r="F64" s="317"/>
    </row>
    <row r="65" spans="1:6">
      <c r="A65" s="356"/>
      <c r="B65" s="357"/>
      <c r="C65" s="358"/>
      <c r="D65" s="359"/>
      <c r="E65" s="349"/>
      <c r="F65" s="317"/>
    </row>
    <row r="66" spans="1:6" ht="25.5">
      <c r="A66" s="345" t="s">
        <v>376</v>
      </c>
      <c r="B66" s="346" t="s">
        <v>486</v>
      </c>
      <c r="C66" s="347" t="s">
        <v>89</v>
      </c>
      <c r="D66" s="348">
        <v>200</v>
      </c>
      <c r="E66" s="557"/>
      <c r="F66" s="317">
        <f>D66*E66</f>
        <v>0</v>
      </c>
    </row>
    <row r="67" spans="1:6">
      <c r="A67" s="325"/>
      <c r="B67" s="343"/>
      <c r="C67" s="325"/>
      <c r="D67" s="334"/>
      <c r="E67" s="559"/>
      <c r="F67" s="317"/>
    </row>
    <row r="68" spans="1:6">
      <c r="A68" s="325"/>
      <c r="B68" s="310" t="s">
        <v>487</v>
      </c>
      <c r="C68" s="325"/>
      <c r="D68" s="360"/>
      <c r="E68" s="556"/>
      <c r="F68" s="317"/>
    </row>
    <row r="69" spans="1:6">
      <c r="A69" s="325"/>
      <c r="B69" s="315"/>
      <c r="C69" s="325"/>
      <c r="D69" s="361"/>
      <c r="E69" s="556"/>
      <c r="F69" s="317"/>
    </row>
    <row r="70" spans="1:6">
      <c r="A70" s="362"/>
      <c r="B70" s="363" t="s">
        <v>183</v>
      </c>
      <c r="C70" s="362"/>
      <c r="D70" s="364"/>
      <c r="E70" s="556"/>
      <c r="F70" s="317"/>
    </row>
    <row r="71" spans="1:6">
      <c r="A71" s="362"/>
      <c r="B71" s="363"/>
      <c r="C71" s="362"/>
      <c r="D71" s="364"/>
      <c r="E71" s="556"/>
      <c r="F71" s="317"/>
    </row>
    <row r="72" spans="1:6" ht="51">
      <c r="A72" s="365" t="s">
        <v>377</v>
      </c>
      <c r="B72" s="322" t="s">
        <v>262</v>
      </c>
      <c r="C72" s="362" t="s">
        <v>184</v>
      </c>
      <c r="D72" s="366">
        <v>400</v>
      </c>
      <c r="E72" s="557"/>
      <c r="F72" s="317">
        <f>D72*E72</f>
        <v>0</v>
      </c>
    </row>
    <row r="73" spans="1:6">
      <c r="A73" s="325"/>
      <c r="B73" s="315"/>
      <c r="C73" s="325"/>
      <c r="D73" s="334"/>
      <c r="E73" s="556"/>
      <c r="F73" s="317"/>
    </row>
    <row r="74" spans="1:6">
      <c r="A74" s="367"/>
      <c r="B74" s="368" t="s">
        <v>185</v>
      </c>
      <c r="C74" s="344"/>
      <c r="D74" s="369"/>
      <c r="E74" s="559"/>
      <c r="F74" s="317"/>
    </row>
    <row r="75" spans="1:6">
      <c r="A75" s="367"/>
      <c r="B75" s="368"/>
      <c r="C75" s="344"/>
      <c r="D75" s="369"/>
      <c r="E75" s="556"/>
      <c r="F75" s="317"/>
    </row>
    <row r="76" spans="1:6">
      <c r="A76" s="370" t="s">
        <v>488</v>
      </c>
      <c r="B76" s="371" t="s">
        <v>1325</v>
      </c>
      <c r="C76" s="325" t="s">
        <v>31</v>
      </c>
      <c r="D76" s="342">
        <v>1</v>
      </c>
      <c r="E76" s="558"/>
      <c r="F76" s="317">
        <f>D76*E76</f>
        <v>0</v>
      </c>
    </row>
    <row r="77" spans="1:6">
      <c r="A77" s="370"/>
      <c r="B77" s="371"/>
      <c r="C77" s="325"/>
      <c r="D77" s="342"/>
      <c r="E77" s="556"/>
      <c r="F77" s="317"/>
    </row>
    <row r="78" spans="1:6">
      <c r="A78" s="370"/>
      <c r="B78" s="371"/>
      <c r="C78" s="325"/>
      <c r="D78" s="342"/>
      <c r="E78" s="556"/>
      <c r="F78" s="317"/>
    </row>
    <row r="79" spans="1:6">
      <c r="A79" s="370"/>
      <c r="B79" s="371"/>
      <c r="C79" s="325"/>
      <c r="D79" s="342"/>
      <c r="E79" s="559"/>
      <c r="F79" s="317"/>
    </row>
    <row r="80" spans="1:6">
      <c r="A80" s="370"/>
      <c r="B80" s="371"/>
      <c r="C80" s="325"/>
      <c r="D80" s="342"/>
      <c r="E80" s="317"/>
      <c r="F80" s="317"/>
    </row>
    <row r="81" spans="1:6">
      <c r="A81" s="370"/>
      <c r="B81" s="371"/>
      <c r="C81" s="325"/>
      <c r="D81" s="342"/>
      <c r="E81" s="317"/>
      <c r="F81" s="317"/>
    </row>
    <row r="82" spans="1:6">
      <c r="A82" s="370"/>
      <c r="B82" s="371"/>
      <c r="C82" s="325"/>
      <c r="D82" s="342"/>
      <c r="E82" s="317"/>
      <c r="F82" s="317"/>
    </row>
    <row r="83" spans="1:6">
      <c r="A83" s="370"/>
      <c r="B83" s="371"/>
      <c r="C83" s="325"/>
      <c r="D83" s="342"/>
      <c r="E83" s="317"/>
      <c r="F83" s="317"/>
    </row>
    <row r="84" spans="1:6">
      <c r="A84" s="370"/>
      <c r="B84" s="371"/>
      <c r="C84" s="325"/>
      <c r="D84" s="342"/>
      <c r="E84" s="317"/>
      <c r="F84" s="317"/>
    </row>
    <row r="85" spans="1:6">
      <c r="A85" s="370"/>
      <c r="B85" s="371"/>
      <c r="C85" s="325"/>
      <c r="D85" s="342"/>
      <c r="E85" s="317"/>
      <c r="F85" s="317"/>
    </row>
    <row r="86" spans="1:6">
      <c r="A86" s="370"/>
      <c r="B86" s="371"/>
      <c r="C86" s="325"/>
      <c r="D86" s="342"/>
      <c r="E86" s="317"/>
      <c r="F86" s="317"/>
    </row>
    <row r="87" spans="1:6">
      <c r="A87" s="370"/>
      <c r="B87" s="371"/>
      <c r="C87" s="325"/>
      <c r="D87" s="342"/>
      <c r="E87" s="317"/>
      <c r="F87" s="317"/>
    </row>
    <row r="88" spans="1:6">
      <c r="A88" s="370"/>
      <c r="B88" s="371"/>
      <c r="C88" s="325"/>
      <c r="D88" s="342"/>
      <c r="E88" s="317"/>
      <c r="F88" s="317"/>
    </row>
    <row r="89" spans="1:6">
      <c r="A89" s="370"/>
      <c r="B89" s="371"/>
      <c r="C89" s="325"/>
      <c r="D89" s="342"/>
      <c r="E89" s="317"/>
      <c r="F89" s="317"/>
    </row>
    <row r="90" spans="1:6">
      <c r="A90" s="370"/>
      <c r="B90" s="371"/>
      <c r="C90" s="325"/>
      <c r="D90" s="342"/>
      <c r="E90" s="317"/>
      <c r="F90" s="317"/>
    </row>
    <row r="91" spans="1:6">
      <c r="A91" s="370"/>
      <c r="B91" s="371"/>
      <c r="C91" s="325"/>
      <c r="D91" s="342"/>
      <c r="E91" s="317"/>
      <c r="F91" s="317"/>
    </row>
    <row r="92" spans="1:6">
      <c r="A92" s="370"/>
      <c r="B92" s="371"/>
      <c r="C92" s="325"/>
      <c r="D92" s="342"/>
      <c r="E92" s="317"/>
      <c r="F92" s="317"/>
    </row>
    <row r="93" spans="1:6">
      <c r="A93" s="370"/>
      <c r="B93" s="371"/>
      <c r="C93" s="325"/>
      <c r="D93" s="342"/>
      <c r="E93" s="317"/>
      <c r="F93" s="317"/>
    </row>
    <row r="94" spans="1:6">
      <c r="A94" s="370"/>
      <c r="B94" s="371"/>
      <c r="C94" s="325"/>
      <c r="D94" s="342"/>
      <c r="E94" s="317"/>
      <c r="F94" s="317"/>
    </row>
    <row r="95" spans="1:6">
      <c r="A95" s="370"/>
      <c r="B95" s="371"/>
      <c r="C95" s="325"/>
      <c r="D95" s="342"/>
      <c r="E95" s="317"/>
      <c r="F95" s="317"/>
    </row>
    <row r="96" spans="1:6">
      <c r="A96" s="370"/>
      <c r="B96" s="371"/>
      <c r="C96" s="325"/>
      <c r="D96" s="342"/>
      <c r="E96" s="317"/>
      <c r="F96" s="317"/>
    </row>
    <row r="97" spans="1:6">
      <c r="A97" s="370"/>
      <c r="B97" s="371"/>
      <c r="C97" s="325"/>
      <c r="D97" s="342"/>
      <c r="E97" s="317"/>
      <c r="F97" s="317"/>
    </row>
    <row r="98" spans="1:6">
      <c r="A98" s="370"/>
      <c r="B98" s="371"/>
      <c r="C98" s="325"/>
      <c r="D98" s="342"/>
      <c r="E98" s="317"/>
      <c r="F98" s="317"/>
    </row>
    <row r="99" spans="1:6">
      <c r="A99" s="370"/>
      <c r="B99" s="371"/>
      <c r="C99" s="325"/>
      <c r="D99" s="342"/>
      <c r="E99" s="317"/>
      <c r="F99" s="317"/>
    </row>
    <row r="100" spans="1:6">
      <c r="A100" s="370"/>
      <c r="B100" s="371"/>
      <c r="C100" s="325"/>
      <c r="D100" s="342"/>
      <c r="E100" s="317"/>
      <c r="F100" s="317"/>
    </row>
    <row r="101" spans="1:6">
      <c r="A101" s="370"/>
      <c r="B101" s="371"/>
      <c r="C101" s="325"/>
      <c r="D101" s="342"/>
      <c r="E101" s="317"/>
      <c r="F101" s="317"/>
    </row>
    <row r="102" spans="1:6">
      <c r="A102" s="370"/>
      <c r="B102" s="371"/>
      <c r="C102" s="325"/>
      <c r="D102" s="342"/>
      <c r="E102" s="317"/>
      <c r="F102" s="317"/>
    </row>
    <row r="103" spans="1:6">
      <c r="A103" s="370"/>
      <c r="B103" s="371"/>
      <c r="C103" s="325"/>
      <c r="D103" s="342"/>
      <c r="E103" s="317"/>
      <c r="F103" s="317"/>
    </row>
    <row r="104" spans="1:6">
      <c r="A104" s="370"/>
      <c r="B104" s="371"/>
      <c r="C104" s="325"/>
      <c r="D104" s="342"/>
      <c r="E104" s="317"/>
      <c r="F104" s="317"/>
    </row>
    <row r="105" spans="1:6">
      <c r="A105" s="370"/>
      <c r="B105" s="371"/>
      <c r="C105" s="325"/>
      <c r="D105" s="342"/>
      <c r="E105" s="317"/>
      <c r="F105" s="317"/>
    </row>
    <row r="106" spans="1:6">
      <c r="A106" s="370"/>
      <c r="B106" s="371"/>
      <c r="C106" s="325"/>
      <c r="D106" s="342"/>
      <c r="E106" s="317"/>
      <c r="F106" s="317"/>
    </row>
    <row r="107" spans="1:6">
      <c r="A107" s="370"/>
      <c r="B107" s="371"/>
      <c r="C107" s="325"/>
      <c r="D107" s="342"/>
      <c r="E107" s="317"/>
      <c r="F107" s="317"/>
    </row>
    <row r="108" spans="1:6">
      <c r="A108" s="370"/>
      <c r="B108" s="371"/>
      <c r="C108" s="325"/>
      <c r="D108" s="342"/>
      <c r="E108" s="317"/>
      <c r="F108" s="317"/>
    </row>
    <row r="109" spans="1:6">
      <c r="A109" s="370"/>
      <c r="B109" s="371"/>
      <c r="C109" s="325"/>
      <c r="D109" s="342"/>
      <c r="E109" s="317"/>
      <c r="F109" s="317"/>
    </row>
    <row r="110" spans="1:6">
      <c r="A110" s="370"/>
      <c r="B110" s="371"/>
      <c r="C110" s="325"/>
      <c r="D110" s="342"/>
      <c r="E110" s="317"/>
      <c r="F110" s="317"/>
    </row>
    <row r="111" spans="1:6">
      <c r="A111" s="370"/>
      <c r="B111" s="371"/>
      <c r="C111" s="325"/>
      <c r="D111" s="342"/>
      <c r="E111" s="317"/>
      <c r="F111" s="317"/>
    </row>
    <row r="112" spans="1:6">
      <c r="A112" s="370"/>
      <c r="B112" s="371"/>
      <c r="C112" s="325"/>
      <c r="D112" s="342"/>
      <c r="E112" s="317"/>
      <c r="F112" s="317"/>
    </row>
    <row r="113" spans="1:6">
      <c r="A113" s="370"/>
      <c r="B113" s="371"/>
      <c r="C113" s="325"/>
      <c r="D113" s="342"/>
      <c r="E113" s="317"/>
      <c r="F113" s="317"/>
    </row>
    <row r="114" spans="1:6">
      <c r="A114" s="370"/>
      <c r="B114" s="371"/>
      <c r="C114" s="325"/>
      <c r="D114" s="342"/>
      <c r="E114" s="317"/>
      <c r="F114" s="317"/>
    </row>
    <row r="115" spans="1:6">
      <c r="A115" s="370"/>
      <c r="B115" s="371"/>
      <c r="C115" s="325"/>
      <c r="D115" s="342"/>
      <c r="E115" s="317"/>
      <c r="F115" s="317"/>
    </row>
    <row r="116" spans="1:6">
      <c r="A116" s="370"/>
      <c r="B116" s="371"/>
      <c r="C116" s="325"/>
      <c r="D116" s="342"/>
      <c r="E116" s="317"/>
      <c r="F116" s="317"/>
    </row>
    <row r="117" spans="1:6">
      <c r="A117" s="370"/>
      <c r="B117" s="371"/>
      <c r="C117" s="325"/>
      <c r="D117" s="342"/>
      <c r="E117" s="317"/>
      <c r="F117" s="317"/>
    </row>
    <row r="118" spans="1:6">
      <c r="A118" s="370"/>
      <c r="B118" s="371"/>
      <c r="C118" s="325"/>
      <c r="D118" s="342"/>
      <c r="E118" s="317"/>
      <c r="F118" s="317"/>
    </row>
    <row r="119" spans="1:6">
      <c r="A119" s="370"/>
      <c r="B119" s="371"/>
      <c r="C119" s="325"/>
      <c r="D119" s="342"/>
      <c r="E119" s="317"/>
      <c r="F119" s="317"/>
    </row>
    <row r="120" spans="1:6">
      <c r="A120" s="370"/>
      <c r="B120" s="371"/>
      <c r="C120" s="325"/>
      <c r="D120" s="342"/>
      <c r="E120" s="317"/>
      <c r="F120" s="317"/>
    </row>
    <row r="121" spans="1:6">
      <c r="A121" s="370"/>
      <c r="B121" s="371"/>
      <c r="C121" s="325"/>
      <c r="D121" s="342"/>
      <c r="E121" s="317"/>
      <c r="F121" s="317"/>
    </row>
    <row r="122" spans="1:6">
      <c r="A122" s="370"/>
      <c r="B122" s="371"/>
      <c r="C122" s="325"/>
      <c r="D122" s="342"/>
      <c r="E122" s="317"/>
      <c r="F122" s="317"/>
    </row>
    <row r="123" spans="1:6">
      <c r="A123" s="370"/>
      <c r="B123" s="371"/>
      <c r="C123" s="325"/>
      <c r="D123" s="342"/>
      <c r="E123" s="317"/>
      <c r="F123" s="317"/>
    </row>
    <row r="124" spans="1:6">
      <c r="A124" s="370"/>
      <c r="B124" s="371"/>
      <c r="C124" s="325"/>
      <c r="D124" s="342"/>
      <c r="E124" s="317"/>
      <c r="F124" s="317"/>
    </row>
    <row r="125" spans="1:6">
      <c r="A125" s="370"/>
      <c r="B125" s="371"/>
      <c r="C125" s="325"/>
      <c r="D125" s="342"/>
      <c r="E125" s="317"/>
      <c r="F125" s="317"/>
    </row>
    <row r="126" spans="1:6">
      <c r="A126" s="370"/>
      <c r="B126" s="371"/>
      <c r="C126" s="325"/>
      <c r="D126" s="342"/>
      <c r="E126" s="317"/>
      <c r="F126" s="317"/>
    </row>
    <row r="127" spans="1:6">
      <c r="A127" s="370"/>
      <c r="B127" s="371"/>
      <c r="C127" s="325"/>
      <c r="D127" s="342"/>
      <c r="E127" s="317"/>
      <c r="F127" s="317"/>
    </row>
    <row r="128" spans="1:6">
      <c r="A128" s="370"/>
      <c r="B128" s="371"/>
      <c r="C128" s="325"/>
      <c r="D128" s="342"/>
      <c r="E128" s="317"/>
      <c r="F128" s="317"/>
    </row>
    <row r="129" spans="1:6">
      <c r="A129" s="372"/>
      <c r="B129" s="373"/>
      <c r="C129" s="374"/>
      <c r="D129" s="375"/>
      <c r="E129" s="354" t="s">
        <v>48</v>
      </c>
      <c r="F129" s="355">
        <f>SUM(F63:F128)</f>
        <v>0</v>
      </c>
    </row>
    <row r="130" spans="1:6">
      <c r="A130" s="234"/>
      <c r="B130" s="376"/>
      <c r="C130" s="318"/>
      <c r="D130" s="377"/>
      <c r="E130" s="378"/>
      <c r="F130" s="378"/>
    </row>
    <row r="131" spans="1:6">
      <c r="A131" s="234"/>
      <c r="B131" s="379" t="s">
        <v>64</v>
      </c>
      <c r="C131" s="318"/>
      <c r="D131" s="377"/>
      <c r="E131" s="378"/>
      <c r="F131" s="378"/>
    </row>
    <row r="132" spans="1:6">
      <c r="A132" s="234"/>
      <c r="B132" s="380"/>
      <c r="C132" s="318"/>
      <c r="D132" s="377"/>
      <c r="E132" s="378"/>
      <c r="F132" s="378"/>
    </row>
    <row r="133" spans="1:6">
      <c r="A133" s="234"/>
      <c r="B133" s="381" t="s">
        <v>907</v>
      </c>
      <c r="C133" s="318"/>
      <c r="D133" s="377"/>
      <c r="E133" s="378"/>
      <c r="F133" s="378">
        <f>F62</f>
        <v>0</v>
      </c>
    </row>
    <row r="134" spans="1:6">
      <c r="A134" s="234"/>
      <c r="B134" s="381" t="s">
        <v>908</v>
      </c>
      <c r="C134" s="318"/>
      <c r="D134" s="377"/>
      <c r="E134" s="378"/>
      <c r="F134" s="378">
        <f>F129</f>
        <v>0</v>
      </c>
    </row>
    <row r="135" spans="1:6">
      <c r="A135" s="234"/>
      <c r="B135" s="381"/>
      <c r="C135" s="318"/>
      <c r="D135" s="377"/>
      <c r="E135" s="378"/>
      <c r="F135" s="378"/>
    </row>
    <row r="136" spans="1:6">
      <c r="A136" s="234"/>
      <c r="B136" s="381"/>
      <c r="C136" s="318"/>
      <c r="D136" s="377"/>
      <c r="E136" s="378"/>
      <c r="F136" s="378"/>
    </row>
    <row r="137" spans="1:6">
      <c r="A137" s="234"/>
      <c r="B137" s="381"/>
      <c r="C137" s="318"/>
      <c r="D137" s="377"/>
      <c r="E137" s="378"/>
      <c r="F137" s="378"/>
    </row>
    <row r="138" spans="1:6">
      <c r="A138" s="234"/>
      <c r="B138" s="376"/>
      <c r="C138" s="318"/>
      <c r="D138" s="377"/>
      <c r="E138" s="378"/>
      <c r="F138" s="378"/>
    </row>
    <row r="139" spans="1:6">
      <c r="A139" s="234"/>
      <c r="B139" s="376"/>
      <c r="C139" s="318"/>
      <c r="D139" s="377"/>
      <c r="E139" s="378"/>
      <c r="F139" s="378"/>
    </row>
    <row r="140" spans="1:6">
      <c r="A140" s="234"/>
      <c r="B140" s="376"/>
      <c r="C140" s="318"/>
      <c r="D140" s="377"/>
      <c r="E140" s="378"/>
      <c r="F140" s="378"/>
    </row>
    <row r="141" spans="1:6">
      <c r="A141" s="234"/>
      <c r="B141" s="376"/>
      <c r="C141" s="318"/>
      <c r="D141" s="377"/>
      <c r="E141" s="378"/>
      <c r="F141" s="378"/>
    </row>
    <row r="142" spans="1:6">
      <c r="A142" s="234"/>
      <c r="B142" s="376"/>
      <c r="C142" s="318"/>
      <c r="D142" s="377"/>
      <c r="E142" s="378"/>
      <c r="F142" s="378"/>
    </row>
    <row r="143" spans="1:6">
      <c r="A143" s="234"/>
      <c r="B143" s="376"/>
      <c r="C143" s="318"/>
      <c r="D143" s="377"/>
      <c r="E143" s="378"/>
      <c r="F143" s="378"/>
    </row>
    <row r="144" spans="1:6">
      <c r="A144" s="234"/>
      <c r="B144" s="376"/>
      <c r="C144" s="318"/>
      <c r="D144" s="377"/>
      <c r="E144" s="378"/>
      <c r="F144" s="378"/>
    </row>
    <row r="145" spans="1:6">
      <c r="A145" s="234"/>
      <c r="B145" s="376"/>
      <c r="C145" s="318"/>
      <c r="D145" s="377"/>
      <c r="E145" s="378"/>
      <c r="F145" s="378"/>
    </row>
    <row r="146" spans="1:6">
      <c r="A146" s="234"/>
      <c r="B146" s="376"/>
      <c r="C146" s="318"/>
      <c r="D146" s="377"/>
      <c r="E146" s="378"/>
      <c r="F146" s="378"/>
    </row>
    <row r="147" spans="1:6">
      <c r="A147" s="234"/>
      <c r="B147" s="376"/>
      <c r="C147" s="318"/>
      <c r="D147" s="377"/>
      <c r="E147" s="378"/>
      <c r="F147" s="378"/>
    </row>
    <row r="148" spans="1:6">
      <c r="A148" s="234"/>
      <c r="B148" s="376"/>
      <c r="C148" s="318"/>
      <c r="D148" s="377"/>
      <c r="E148" s="378"/>
      <c r="F148" s="378"/>
    </row>
    <row r="149" spans="1:6">
      <c r="A149" s="234"/>
      <c r="B149" s="376"/>
      <c r="C149" s="318"/>
      <c r="D149" s="377"/>
      <c r="E149" s="378"/>
      <c r="F149" s="378"/>
    </row>
    <row r="150" spans="1:6">
      <c r="A150" s="234"/>
      <c r="B150" s="376"/>
      <c r="C150" s="318"/>
      <c r="D150" s="377"/>
      <c r="E150" s="378"/>
      <c r="F150" s="378"/>
    </row>
    <row r="151" spans="1:6">
      <c r="A151" s="234"/>
      <c r="B151" s="376"/>
      <c r="C151" s="318"/>
      <c r="D151" s="377"/>
      <c r="E151" s="378"/>
      <c r="F151" s="378"/>
    </row>
    <row r="152" spans="1:6">
      <c r="A152" s="234"/>
      <c r="B152" s="376"/>
      <c r="C152" s="318"/>
      <c r="D152" s="377"/>
      <c r="E152" s="378"/>
      <c r="F152" s="378"/>
    </row>
    <row r="153" spans="1:6">
      <c r="A153" s="234"/>
      <c r="B153" s="376"/>
      <c r="C153" s="318"/>
      <c r="D153" s="377"/>
      <c r="E153" s="378"/>
      <c r="F153" s="378"/>
    </row>
    <row r="154" spans="1:6">
      <c r="A154" s="234"/>
      <c r="B154" s="376"/>
      <c r="C154" s="318"/>
      <c r="D154" s="377"/>
      <c r="E154" s="378"/>
      <c r="F154" s="378"/>
    </row>
    <row r="155" spans="1:6">
      <c r="A155" s="234"/>
      <c r="B155" s="376"/>
      <c r="C155" s="318"/>
      <c r="D155" s="377"/>
      <c r="E155" s="378"/>
      <c r="F155" s="378"/>
    </row>
    <row r="156" spans="1:6">
      <c r="A156" s="234"/>
      <c r="B156" s="376"/>
      <c r="C156" s="318"/>
      <c r="D156" s="377"/>
      <c r="E156" s="378"/>
      <c r="F156" s="378"/>
    </row>
    <row r="157" spans="1:6">
      <c r="A157" s="234"/>
      <c r="B157" s="376"/>
      <c r="C157" s="318"/>
      <c r="D157" s="377"/>
      <c r="E157" s="378"/>
      <c r="F157" s="378"/>
    </row>
    <row r="158" spans="1:6">
      <c r="A158" s="234"/>
      <c r="B158" s="376"/>
      <c r="C158" s="318"/>
      <c r="D158" s="377"/>
      <c r="E158" s="378"/>
      <c r="F158" s="378"/>
    </row>
    <row r="159" spans="1:6">
      <c r="A159" s="234"/>
      <c r="B159" s="376"/>
      <c r="C159" s="318"/>
      <c r="D159" s="377"/>
      <c r="E159" s="378"/>
      <c r="F159" s="378"/>
    </row>
    <row r="160" spans="1:6">
      <c r="A160" s="234"/>
      <c r="B160" s="376"/>
      <c r="C160" s="318"/>
      <c r="D160" s="377"/>
      <c r="E160" s="378"/>
      <c r="F160" s="378"/>
    </row>
    <row r="161" spans="1:6">
      <c r="A161" s="234"/>
      <c r="B161" s="376"/>
      <c r="C161" s="318"/>
      <c r="D161" s="377"/>
      <c r="E161" s="378"/>
      <c r="F161" s="378"/>
    </row>
    <row r="162" spans="1:6">
      <c r="A162" s="234"/>
      <c r="B162" s="376"/>
      <c r="C162" s="318"/>
      <c r="D162" s="377"/>
      <c r="E162" s="378"/>
      <c r="F162" s="378"/>
    </row>
    <row r="163" spans="1:6">
      <c r="A163" s="234"/>
      <c r="B163" s="376"/>
      <c r="C163" s="318"/>
      <c r="D163" s="377"/>
      <c r="E163" s="378"/>
      <c r="F163" s="378"/>
    </row>
    <row r="164" spans="1:6">
      <c r="A164" s="234"/>
      <c r="B164" s="376"/>
      <c r="C164" s="318"/>
      <c r="D164" s="377"/>
      <c r="E164" s="378"/>
      <c r="F164" s="378"/>
    </row>
    <row r="165" spans="1:6">
      <c r="A165" s="234"/>
      <c r="B165" s="376"/>
      <c r="C165" s="318"/>
      <c r="D165" s="377"/>
      <c r="E165" s="378"/>
      <c r="F165" s="378"/>
    </row>
    <row r="166" spans="1:6">
      <c r="A166" s="234"/>
      <c r="B166" s="376"/>
      <c r="C166" s="318"/>
      <c r="D166" s="377"/>
      <c r="E166" s="378"/>
      <c r="F166" s="378"/>
    </row>
    <row r="167" spans="1:6">
      <c r="A167" s="234"/>
      <c r="B167" s="376"/>
      <c r="C167" s="318"/>
      <c r="D167" s="377"/>
      <c r="E167" s="378"/>
      <c r="F167" s="378"/>
    </row>
    <row r="168" spans="1:6">
      <c r="A168" s="234"/>
      <c r="B168" s="376"/>
      <c r="C168" s="318"/>
      <c r="D168" s="377"/>
      <c r="E168" s="378"/>
      <c r="F168" s="378"/>
    </row>
    <row r="169" spans="1:6">
      <c r="A169" s="234"/>
      <c r="B169" s="376"/>
      <c r="C169" s="318"/>
      <c r="D169" s="377"/>
      <c r="E169" s="378"/>
      <c r="F169" s="378"/>
    </row>
    <row r="170" spans="1:6">
      <c r="A170" s="234"/>
      <c r="B170" s="376"/>
      <c r="C170" s="318"/>
      <c r="D170" s="377"/>
      <c r="E170" s="378"/>
      <c r="F170" s="378"/>
    </row>
    <row r="171" spans="1:6">
      <c r="A171" s="234"/>
      <c r="B171" s="376"/>
      <c r="C171" s="318"/>
      <c r="D171" s="377"/>
      <c r="E171" s="378"/>
      <c r="F171" s="378"/>
    </row>
    <row r="172" spans="1:6">
      <c r="A172" s="234"/>
      <c r="B172" s="376"/>
      <c r="C172" s="318"/>
      <c r="D172" s="377"/>
      <c r="E172" s="378"/>
      <c r="F172" s="378"/>
    </row>
    <row r="173" spans="1:6">
      <c r="A173" s="234"/>
      <c r="B173" s="376"/>
      <c r="C173" s="318"/>
      <c r="D173" s="377"/>
      <c r="E173" s="378"/>
      <c r="F173" s="378"/>
    </row>
    <row r="174" spans="1:6">
      <c r="A174" s="234"/>
      <c r="B174" s="376"/>
      <c r="C174" s="318"/>
      <c r="D174" s="377"/>
      <c r="E174" s="378"/>
      <c r="F174" s="378"/>
    </row>
    <row r="175" spans="1:6">
      <c r="A175" s="234"/>
      <c r="B175" s="376"/>
      <c r="C175" s="318"/>
      <c r="D175" s="377"/>
      <c r="E175" s="378"/>
      <c r="F175" s="378"/>
    </row>
    <row r="176" spans="1:6">
      <c r="A176" s="234"/>
      <c r="B176" s="376"/>
      <c r="C176" s="318"/>
      <c r="D176" s="377"/>
      <c r="E176" s="378"/>
      <c r="F176" s="378"/>
    </row>
    <row r="177" spans="1:6">
      <c r="A177" s="234"/>
      <c r="B177" s="376"/>
      <c r="C177" s="318"/>
      <c r="D177" s="377"/>
      <c r="E177" s="378"/>
      <c r="F177" s="378"/>
    </row>
    <row r="178" spans="1:6">
      <c r="A178" s="234"/>
      <c r="B178" s="376"/>
      <c r="C178" s="318"/>
      <c r="D178" s="377"/>
      <c r="E178" s="378"/>
      <c r="F178" s="378"/>
    </row>
    <row r="179" spans="1:6">
      <c r="A179" s="234"/>
      <c r="B179" s="376"/>
      <c r="C179" s="318"/>
      <c r="D179" s="377"/>
      <c r="E179" s="378"/>
      <c r="F179" s="378"/>
    </row>
    <row r="180" spans="1:6">
      <c r="A180" s="234"/>
      <c r="B180" s="376"/>
      <c r="C180" s="318"/>
      <c r="D180" s="377"/>
      <c r="E180" s="378"/>
      <c r="F180" s="378"/>
    </row>
    <row r="181" spans="1:6">
      <c r="A181" s="234"/>
      <c r="B181" s="376"/>
      <c r="C181" s="318"/>
      <c r="D181" s="377"/>
      <c r="E181" s="378"/>
      <c r="F181" s="378"/>
    </row>
    <row r="182" spans="1:6">
      <c r="A182" s="234"/>
      <c r="B182" s="376"/>
      <c r="C182" s="318"/>
      <c r="D182" s="377"/>
      <c r="E182" s="378"/>
      <c r="F182" s="378"/>
    </row>
    <row r="183" spans="1:6">
      <c r="A183" s="234"/>
      <c r="B183" s="376"/>
      <c r="C183" s="318"/>
      <c r="D183" s="377"/>
      <c r="E183" s="378"/>
      <c r="F183" s="378"/>
    </row>
    <row r="184" spans="1:6">
      <c r="A184" s="234"/>
      <c r="B184" s="376"/>
      <c r="C184" s="318"/>
      <c r="D184" s="377"/>
      <c r="E184" s="378"/>
      <c r="F184" s="378"/>
    </row>
    <row r="185" spans="1:6">
      <c r="A185" s="234"/>
      <c r="B185" s="376"/>
      <c r="C185" s="318"/>
      <c r="D185" s="377"/>
      <c r="E185" s="378"/>
      <c r="F185" s="378"/>
    </row>
    <row r="186" spans="1:6">
      <c r="A186" s="234"/>
      <c r="B186" s="376"/>
      <c r="C186" s="318"/>
      <c r="D186" s="377"/>
      <c r="E186" s="378"/>
      <c r="F186" s="378"/>
    </row>
    <row r="187" spans="1:6">
      <c r="A187" s="234"/>
      <c r="B187" s="376"/>
      <c r="C187" s="318"/>
      <c r="D187" s="377"/>
      <c r="E187" s="378"/>
      <c r="F187" s="378"/>
    </row>
    <row r="188" spans="1:6">
      <c r="A188" s="234"/>
      <c r="B188" s="376"/>
      <c r="C188" s="318"/>
      <c r="D188" s="377"/>
      <c r="E188" s="378"/>
      <c r="F188" s="378"/>
    </row>
    <row r="189" spans="1:6">
      <c r="A189" s="234"/>
      <c r="B189" s="376"/>
      <c r="C189" s="318"/>
      <c r="D189" s="377"/>
      <c r="E189" s="378"/>
      <c r="F189" s="378"/>
    </row>
    <row r="190" spans="1:6">
      <c r="A190" s="234"/>
      <c r="B190" s="376"/>
      <c r="C190" s="318"/>
      <c r="D190" s="377"/>
      <c r="E190" s="378"/>
      <c r="F190" s="378"/>
    </row>
    <row r="191" spans="1:6">
      <c r="A191" s="234"/>
      <c r="B191" s="376"/>
      <c r="C191" s="318"/>
      <c r="D191" s="377"/>
      <c r="E191" s="378"/>
      <c r="F191" s="378"/>
    </row>
    <row r="192" spans="1:6">
      <c r="A192" s="234"/>
      <c r="B192" s="376"/>
      <c r="C192" s="318"/>
      <c r="D192" s="377"/>
      <c r="E192" s="378"/>
      <c r="F192" s="378"/>
    </row>
    <row r="193" spans="1:6">
      <c r="A193" s="234"/>
      <c r="B193" s="376"/>
      <c r="C193" s="318"/>
      <c r="D193" s="377"/>
      <c r="E193" s="378"/>
      <c r="F193" s="378"/>
    </row>
    <row r="194" spans="1:6">
      <c r="A194" s="234"/>
      <c r="B194" s="376"/>
      <c r="C194" s="318"/>
      <c r="D194" s="377"/>
      <c r="E194" s="378"/>
      <c r="F194" s="378"/>
    </row>
    <row r="195" spans="1:6">
      <c r="A195" s="234"/>
      <c r="B195" s="376"/>
      <c r="C195" s="318"/>
      <c r="D195" s="377"/>
      <c r="E195" s="378"/>
      <c r="F195" s="378"/>
    </row>
    <row r="196" spans="1:6">
      <c r="A196" s="234"/>
      <c r="B196" s="376"/>
      <c r="C196" s="318"/>
      <c r="D196" s="377"/>
      <c r="E196" s="378"/>
      <c r="F196" s="378"/>
    </row>
    <row r="197" spans="1:6">
      <c r="A197" s="234"/>
      <c r="B197" s="376"/>
      <c r="C197" s="318"/>
      <c r="D197" s="377"/>
      <c r="E197" s="378"/>
      <c r="F197" s="378"/>
    </row>
    <row r="198" spans="1:6">
      <c r="A198" s="382"/>
      <c r="B198" s="383"/>
      <c r="C198" s="384"/>
      <c r="D198" s="385"/>
      <c r="E198" s="386"/>
      <c r="F198" s="386"/>
    </row>
    <row r="199" spans="1:6">
      <c r="A199" s="1687" t="s">
        <v>65</v>
      </c>
      <c r="B199" s="1688"/>
      <c r="C199" s="1688"/>
      <c r="D199" s="1688"/>
      <c r="E199" s="1688"/>
      <c r="F199" s="387">
        <f>SUM(F131:F198)</f>
        <v>0</v>
      </c>
    </row>
  </sheetData>
  <mergeCells count="3">
    <mergeCell ref="A4:B4"/>
    <mergeCell ref="A199:E199"/>
    <mergeCell ref="A2:F2"/>
  </mergeCells>
  <pageMargins left="0.7" right="0.7" top="0.75" bottom="0.75" header="0.3" footer="0.3"/>
  <pageSetup scale="62" orientation="portrait" r:id="rId1"/>
  <rowBreaks count="2" manualBreakCount="2">
    <brk id="62" max="16383" man="1"/>
    <brk id="12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6"/>
  <sheetViews>
    <sheetView view="pageBreakPreview" zoomScaleNormal="100" zoomScaleSheetLayoutView="100" workbookViewId="0">
      <selection activeCell="L7" sqref="L7"/>
    </sheetView>
  </sheetViews>
  <sheetFormatPr defaultRowHeight="15"/>
  <cols>
    <col min="1" max="1" width="12.7109375" customWidth="1"/>
    <col min="2" max="2" width="56.42578125" customWidth="1"/>
    <col min="3" max="3" width="7.140625" customWidth="1"/>
    <col min="4" max="4" width="10.7109375" customWidth="1"/>
    <col min="5" max="5" width="14.5703125" customWidth="1"/>
    <col min="6" max="6" width="16.7109375" customWidth="1"/>
  </cols>
  <sheetData>
    <row r="1" spans="1:6" ht="15" customHeight="1">
      <c r="A1" s="388" t="s">
        <v>464</v>
      </c>
      <c r="B1" s="388"/>
      <c r="C1" s="388"/>
      <c r="D1" s="388"/>
      <c r="E1" s="388"/>
      <c r="F1" s="388"/>
    </row>
    <row r="2" spans="1:6">
      <c r="A2" s="1682" t="s">
        <v>974</v>
      </c>
      <c r="B2" s="1683"/>
      <c r="C2" s="1683"/>
      <c r="D2" s="1683"/>
      <c r="E2" s="1683"/>
      <c r="F2" s="1689"/>
    </row>
    <row r="3" spans="1:6">
      <c r="A3" s="388"/>
      <c r="B3" s="389"/>
      <c r="C3" s="390"/>
      <c r="D3" s="390"/>
      <c r="E3" s="391"/>
      <c r="F3" s="391"/>
    </row>
    <row r="4" spans="1:6">
      <c r="A4" s="1690" t="s">
        <v>909</v>
      </c>
      <c r="B4" s="1690"/>
      <c r="C4" s="393"/>
      <c r="D4" s="393"/>
      <c r="E4" s="394"/>
      <c r="F4" s="394"/>
    </row>
    <row r="5" spans="1:6">
      <c r="A5" s="395" t="s">
        <v>489</v>
      </c>
      <c r="B5" s="392"/>
      <c r="C5" s="393"/>
      <c r="D5" s="393"/>
      <c r="E5" s="394"/>
      <c r="F5" s="394"/>
    </row>
    <row r="6" spans="1:6">
      <c r="A6" s="396"/>
      <c r="B6" s="392"/>
      <c r="C6" s="393"/>
      <c r="D6" s="393"/>
      <c r="E6" s="397"/>
      <c r="F6" s="397"/>
    </row>
    <row r="7" spans="1:6">
      <c r="A7" s="398" t="s">
        <v>1</v>
      </c>
      <c r="B7" s="399" t="s">
        <v>2</v>
      </c>
      <c r="C7" s="399" t="s">
        <v>3</v>
      </c>
      <c r="D7" s="400" t="s">
        <v>4</v>
      </c>
      <c r="E7" s="401" t="s">
        <v>5</v>
      </c>
      <c r="F7" s="401" t="s">
        <v>6</v>
      </c>
    </row>
    <row r="8" spans="1:6">
      <c r="A8" s="402"/>
      <c r="B8" s="403"/>
      <c r="C8" s="404"/>
      <c r="D8" s="405"/>
      <c r="E8" s="406" t="s">
        <v>365</v>
      </c>
      <c r="F8" s="406" t="s">
        <v>365</v>
      </c>
    </row>
    <row r="9" spans="1:6">
      <c r="A9" s="407"/>
      <c r="B9" s="408"/>
      <c r="C9" s="409"/>
      <c r="D9" s="409"/>
      <c r="E9" s="410"/>
      <c r="F9" s="1145"/>
    </row>
    <row r="10" spans="1:6">
      <c r="A10" s="411"/>
      <c r="B10" s="302" t="s">
        <v>154</v>
      </c>
      <c r="C10" s="412"/>
      <c r="D10" s="413"/>
      <c r="E10" s="1146"/>
      <c r="F10" s="1147"/>
    </row>
    <row r="11" spans="1:6">
      <c r="A11" s="411"/>
      <c r="B11" s="305"/>
      <c r="C11" s="412"/>
      <c r="D11" s="413"/>
      <c r="E11" s="1146"/>
      <c r="F11" s="1147"/>
    </row>
    <row r="12" spans="1:6" ht="51">
      <c r="A12" s="412"/>
      <c r="B12" s="306" t="s">
        <v>1297</v>
      </c>
      <c r="C12" s="414"/>
      <c r="D12" s="413"/>
      <c r="E12" s="1146"/>
      <c r="F12" s="1147"/>
    </row>
    <row r="13" spans="1:6">
      <c r="A13" s="412"/>
      <c r="B13" s="415"/>
      <c r="C13" s="414"/>
      <c r="D13" s="413"/>
      <c r="E13" s="1146"/>
      <c r="F13" s="1147"/>
    </row>
    <row r="14" spans="1:6">
      <c r="A14" s="416"/>
      <c r="B14" s="417" t="s">
        <v>159</v>
      </c>
      <c r="C14" s="278"/>
      <c r="D14" s="418"/>
      <c r="E14" s="419"/>
      <c r="F14" s="419"/>
    </row>
    <row r="15" spans="1:6">
      <c r="A15" s="416"/>
      <c r="B15" s="420"/>
      <c r="C15" s="278"/>
      <c r="D15" s="418"/>
      <c r="E15" s="419"/>
      <c r="F15" s="419"/>
    </row>
    <row r="16" spans="1:6">
      <c r="A16" s="416"/>
      <c r="B16" s="417" t="s">
        <v>244</v>
      </c>
      <c r="C16" s="278"/>
      <c r="D16" s="421"/>
      <c r="E16" s="419"/>
      <c r="F16" s="419"/>
    </row>
    <row r="17" spans="1:6">
      <c r="A17" s="416"/>
      <c r="B17" s="417"/>
      <c r="C17" s="278"/>
      <c r="D17" s="421"/>
      <c r="E17" s="419"/>
      <c r="F17" s="419"/>
    </row>
    <row r="18" spans="1:6">
      <c r="A18" s="416"/>
      <c r="B18" s="422" t="s">
        <v>198</v>
      </c>
      <c r="C18" s="278"/>
      <c r="D18" s="421"/>
      <c r="E18" s="419"/>
      <c r="F18" s="419"/>
    </row>
    <row r="19" spans="1:6">
      <c r="A19" s="416"/>
      <c r="B19" s="422"/>
      <c r="C19" s="278"/>
      <c r="D19" s="421"/>
      <c r="E19" s="419"/>
      <c r="F19" s="419"/>
    </row>
    <row r="20" spans="1:6" ht="51">
      <c r="A20" s="423"/>
      <c r="B20" s="424" t="s">
        <v>490</v>
      </c>
      <c r="C20" s="425"/>
      <c r="D20" s="426"/>
      <c r="E20" s="427"/>
      <c r="F20" s="419"/>
    </row>
    <row r="21" spans="1:6">
      <c r="A21" s="423"/>
      <c r="B21" s="424"/>
      <c r="C21" s="425"/>
      <c r="D21" s="426"/>
      <c r="E21" s="427"/>
      <c r="F21" s="419"/>
    </row>
    <row r="22" spans="1:6">
      <c r="A22" s="423" t="s">
        <v>367</v>
      </c>
      <c r="B22" s="424" t="s">
        <v>491</v>
      </c>
      <c r="C22" s="425" t="s">
        <v>81</v>
      </c>
      <c r="D22" s="426">
        <v>6</v>
      </c>
      <c r="E22" s="563"/>
      <c r="F22" s="419">
        <f>D22*E22</f>
        <v>0</v>
      </c>
    </row>
    <row r="23" spans="1:6">
      <c r="A23" s="423"/>
      <c r="B23" s="424"/>
      <c r="C23" s="425"/>
      <c r="D23" s="426"/>
      <c r="E23" s="563"/>
      <c r="F23" s="419"/>
    </row>
    <row r="24" spans="1:6">
      <c r="A24" s="423" t="s">
        <v>492</v>
      </c>
      <c r="B24" s="424" t="s">
        <v>493</v>
      </c>
      <c r="C24" s="425" t="s">
        <v>81</v>
      </c>
      <c r="D24" s="426">
        <v>50</v>
      </c>
      <c r="E24" s="563"/>
      <c r="F24" s="419">
        <f>D24*E24</f>
        <v>0</v>
      </c>
    </row>
    <row r="25" spans="1:6">
      <c r="A25" s="423"/>
      <c r="B25" s="424"/>
      <c r="C25" s="425"/>
      <c r="D25" s="426"/>
      <c r="E25" s="563"/>
      <c r="F25" s="419"/>
    </row>
    <row r="26" spans="1:6">
      <c r="A26" s="428"/>
      <c r="B26" s="429" t="s">
        <v>206</v>
      </c>
      <c r="C26" s="430"/>
      <c r="D26" s="431"/>
      <c r="E26" s="564"/>
      <c r="F26" s="419"/>
    </row>
    <row r="27" spans="1:6">
      <c r="A27" s="428"/>
      <c r="B27" s="429"/>
      <c r="C27" s="430"/>
      <c r="D27" s="431"/>
      <c r="E27" s="564"/>
      <c r="F27" s="419"/>
    </row>
    <row r="28" spans="1:6" ht="25.5">
      <c r="A28" s="423" t="s">
        <v>249</v>
      </c>
      <c r="B28" s="424" t="s">
        <v>479</v>
      </c>
      <c r="C28" s="325" t="s">
        <v>81</v>
      </c>
      <c r="D28" s="334">
        <v>36</v>
      </c>
      <c r="E28" s="565"/>
      <c r="F28" s="419">
        <f>D28*E28</f>
        <v>0</v>
      </c>
    </row>
    <row r="29" spans="1:6">
      <c r="A29" s="416"/>
      <c r="B29" s="424"/>
      <c r="C29" s="425"/>
      <c r="D29" s="432"/>
      <c r="E29" s="561"/>
      <c r="F29" s="419"/>
    </row>
    <row r="30" spans="1:6">
      <c r="A30" s="428"/>
      <c r="B30" s="417" t="s">
        <v>494</v>
      </c>
      <c r="C30" s="430"/>
      <c r="D30" s="431"/>
      <c r="E30" s="560"/>
      <c r="F30" s="419"/>
    </row>
    <row r="31" spans="1:6">
      <c r="A31" s="433"/>
      <c r="B31" s="434"/>
      <c r="C31" s="425"/>
      <c r="D31" s="435"/>
      <c r="E31" s="562"/>
      <c r="F31" s="419"/>
    </row>
    <row r="32" spans="1:6">
      <c r="A32" s="433"/>
      <c r="B32" s="434" t="s">
        <v>495</v>
      </c>
      <c r="C32" s="425"/>
      <c r="D32" s="567"/>
      <c r="E32" s="566"/>
      <c r="F32" s="419"/>
    </row>
    <row r="33" spans="1:6">
      <c r="A33" s="433"/>
      <c r="B33" s="434"/>
      <c r="C33" s="425"/>
      <c r="D33" s="567"/>
      <c r="E33" s="566"/>
      <c r="F33" s="419"/>
    </row>
    <row r="34" spans="1:6">
      <c r="A34" s="425"/>
      <c r="B34" s="501" t="s">
        <v>214</v>
      </c>
      <c r="C34" s="425"/>
      <c r="D34" s="1148"/>
      <c r="E34" s="1149"/>
      <c r="F34" s="754"/>
    </row>
    <row r="35" spans="1:6">
      <c r="A35" s="425"/>
      <c r="B35" s="424"/>
      <c r="C35" s="425"/>
      <c r="D35" s="1150"/>
      <c r="E35" s="754"/>
      <c r="F35" s="754"/>
    </row>
    <row r="36" spans="1:6">
      <c r="A36" s="425"/>
      <c r="B36" s="501" t="s">
        <v>215</v>
      </c>
      <c r="C36" s="425"/>
      <c r="D36" s="1150"/>
      <c r="E36" s="754"/>
      <c r="F36" s="754"/>
    </row>
    <row r="37" spans="1:6">
      <c r="A37" s="425"/>
      <c r="B37" s="424"/>
      <c r="C37" s="425"/>
      <c r="D37" s="1150"/>
      <c r="E37" s="754"/>
      <c r="F37" s="754"/>
    </row>
    <row r="38" spans="1:6">
      <c r="A38" s="425"/>
      <c r="B38" s="429" t="s">
        <v>161</v>
      </c>
      <c r="C38" s="425"/>
      <c r="D38" s="1150"/>
      <c r="E38" s="754"/>
      <c r="F38" s="754"/>
    </row>
    <row r="39" spans="1:6">
      <c r="A39" s="425"/>
      <c r="B39" s="429"/>
      <c r="C39" s="425"/>
      <c r="D39" s="1150"/>
      <c r="E39" s="754"/>
      <c r="F39" s="754"/>
    </row>
    <row r="40" spans="1:6">
      <c r="A40" s="425"/>
      <c r="B40" s="422" t="s">
        <v>216</v>
      </c>
      <c r="C40" s="425"/>
      <c r="D40" s="1150"/>
      <c r="E40" s="754"/>
      <c r="F40" s="754"/>
    </row>
    <row r="41" spans="1:6" ht="38.25">
      <c r="A41" s="425"/>
      <c r="B41" s="454" t="s">
        <v>992</v>
      </c>
      <c r="C41" s="425"/>
      <c r="D41" s="1150"/>
      <c r="E41" s="754"/>
      <c r="F41" s="754"/>
    </row>
    <row r="42" spans="1:6">
      <c r="A42" s="425"/>
      <c r="B42" s="424"/>
      <c r="C42" s="425"/>
      <c r="D42" s="1150"/>
      <c r="E42" s="754"/>
      <c r="F42" s="754"/>
    </row>
    <row r="43" spans="1:6">
      <c r="A43" s="425" t="s">
        <v>217</v>
      </c>
      <c r="B43" s="424" t="s">
        <v>289</v>
      </c>
      <c r="C43" s="425" t="s">
        <v>81</v>
      </c>
      <c r="D43" s="1150">
        <v>0.24</v>
      </c>
      <c r="E43" s="754"/>
      <c r="F43" s="754">
        <f>D43*E43</f>
        <v>0</v>
      </c>
    </row>
    <row r="44" spans="1:6">
      <c r="A44" s="425"/>
      <c r="B44" s="422"/>
      <c r="C44" s="425"/>
      <c r="D44" s="439"/>
      <c r="E44" s="754"/>
      <c r="F44" s="754"/>
    </row>
    <row r="45" spans="1:6">
      <c r="A45" s="425"/>
      <c r="B45" s="422" t="s">
        <v>993</v>
      </c>
      <c r="C45" s="425"/>
      <c r="D45" s="1150"/>
      <c r="E45" s="754"/>
      <c r="F45" s="754"/>
    </row>
    <row r="46" spans="1:6">
      <c r="A46" s="425"/>
      <c r="B46" s="422"/>
      <c r="C46" s="425"/>
      <c r="D46" s="1150"/>
      <c r="E46" s="754"/>
      <c r="F46" s="754"/>
    </row>
    <row r="47" spans="1:6" ht="38.25">
      <c r="A47" s="425"/>
      <c r="B47" s="454" t="s">
        <v>994</v>
      </c>
      <c r="C47" s="425"/>
      <c r="D47" s="1150"/>
      <c r="E47" s="754"/>
      <c r="F47" s="754"/>
    </row>
    <row r="48" spans="1:6">
      <c r="A48" s="425"/>
      <c r="B48" s="424"/>
      <c r="C48" s="425"/>
      <c r="D48" s="1150"/>
      <c r="E48" s="754"/>
      <c r="F48" s="754"/>
    </row>
    <row r="49" spans="1:6">
      <c r="A49" s="425" t="s">
        <v>163</v>
      </c>
      <c r="B49" s="424" t="s">
        <v>289</v>
      </c>
      <c r="C49" s="425" t="s">
        <v>81</v>
      </c>
      <c r="D49" s="1150">
        <v>3.9</v>
      </c>
      <c r="E49" s="754"/>
      <c r="F49" s="754">
        <f>D49*E49</f>
        <v>0</v>
      </c>
    </row>
    <row r="50" spans="1:6">
      <c r="A50" s="425"/>
      <c r="B50" s="424"/>
      <c r="C50" s="425"/>
      <c r="D50" s="1150"/>
      <c r="E50" s="754"/>
      <c r="F50" s="754"/>
    </row>
    <row r="51" spans="1:6">
      <c r="A51" s="425"/>
      <c r="B51" s="417" t="s">
        <v>995</v>
      </c>
      <c r="C51" s="425"/>
      <c r="D51" s="1150"/>
      <c r="E51" s="754"/>
      <c r="F51" s="754"/>
    </row>
    <row r="52" spans="1:6">
      <c r="A52" s="425"/>
      <c r="B52" s="420"/>
      <c r="C52" s="425"/>
      <c r="D52" s="1150"/>
      <c r="E52" s="754"/>
      <c r="F52" s="754"/>
    </row>
    <row r="53" spans="1:6">
      <c r="A53" s="425"/>
      <c r="B53" s="422" t="s">
        <v>219</v>
      </c>
      <c r="C53" s="425"/>
      <c r="D53" s="1150"/>
      <c r="E53" s="754"/>
      <c r="F53" s="754"/>
    </row>
    <row r="54" spans="1:6">
      <c r="A54" s="425"/>
      <c r="B54" s="422"/>
      <c r="C54" s="425"/>
      <c r="D54" s="1150"/>
      <c r="E54" s="754"/>
      <c r="F54" s="754"/>
    </row>
    <row r="55" spans="1:6" ht="25.5">
      <c r="A55" s="425"/>
      <c r="B55" s="1151" t="s">
        <v>996</v>
      </c>
      <c r="C55" s="425"/>
      <c r="D55" s="1150"/>
      <c r="E55" s="754"/>
      <c r="F55" s="754"/>
    </row>
    <row r="56" spans="1:6">
      <c r="A56" s="425"/>
      <c r="B56" s="424"/>
      <c r="C56" s="425"/>
      <c r="D56" s="1150"/>
      <c r="E56" s="754"/>
      <c r="F56" s="754"/>
    </row>
    <row r="57" spans="1:6">
      <c r="A57" s="275" t="s">
        <v>220</v>
      </c>
      <c r="B57" s="424" t="s">
        <v>221</v>
      </c>
      <c r="C57" s="425" t="s">
        <v>81</v>
      </c>
      <c r="D57" s="1150">
        <v>0.24</v>
      </c>
      <c r="E57" s="754"/>
      <c r="F57" s="754">
        <f>D57*E57</f>
        <v>0</v>
      </c>
    </row>
    <row r="58" spans="1:6">
      <c r="A58" s="425"/>
      <c r="B58" s="1152"/>
      <c r="C58" s="425"/>
      <c r="D58" s="1150"/>
      <c r="E58" s="754"/>
      <c r="F58" s="754"/>
    </row>
    <row r="59" spans="1:6">
      <c r="A59" s="425"/>
      <c r="B59" s="501" t="s">
        <v>997</v>
      </c>
      <c r="C59" s="425"/>
      <c r="D59" s="1150"/>
      <c r="E59" s="754"/>
      <c r="F59" s="754"/>
    </row>
    <row r="60" spans="1:6">
      <c r="A60" s="425"/>
      <c r="B60" s="424"/>
      <c r="C60" s="425"/>
      <c r="D60" s="1150"/>
      <c r="E60" s="754"/>
      <c r="F60" s="754"/>
    </row>
    <row r="61" spans="1:6">
      <c r="A61" s="425"/>
      <c r="B61" s="429" t="s">
        <v>222</v>
      </c>
      <c r="C61" s="425"/>
      <c r="D61" s="1150"/>
      <c r="E61" s="754"/>
      <c r="F61" s="754"/>
    </row>
    <row r="62" spans="1:6">
      <c r="A62" s="425"/>
      <c r="B62" s="429"/>
      <c r="C62" s="425"/>
      <c r="D62" s="1150"/>
      <c r="E62" s="754"/>
      <c r="F62" s="754"/>
    </row>
    <row r="63" spans="1:6" ht="25.5">
      <c r="A63" s="425"/>
      <c r="B63" s="454" t="s">
        <v>998</v>
      </c>
      <c r="C63" s="425"/>
      <c r="D63" s="1150"/>
      <c r="E63" s="754"/>
      <c r="F63" s="754"/>
    </row>
    <row r="64" spans="1:6">
      <c r="A64" s="425"/>
      <c r="B64" s="424"/>
      <c r="C64" s="425"/>
      <c r="D64" s="1150"/>
      <c r="E64" s="754"/>
      <c r="F64" s="754"/>
    </row>
    <row r="65" spans="1:6">
      <c r="A65" s="275" t="s">
        <v>223</v>
      </c>
      <c r="B65" s="424" t="s">
        <v>999</v>
      </c>
      <c r="C65" s="425" t="s">
        <v>81</v>
      </c>
      <c r="D65" s="1150">
        <v>1.5</v>
      </c>
      <c r="E65" s="754"/>
      <c r="F65" s="754">
        <f>D65*E65</f>
        <v>0</v>
      </c>
    </row>
    <row r="66" spans="1:6">
      <c r="A66" s="275"/>
      <c r="B66" s="424"/>
      <c r="C66" s="425"/>
      <c r="D66" s="1150"/>
      <c r="E66" s="754"/>
      <c r="F66" s="754"/>
    </row>
    <row r="67" spans="1:6">
      <c r="A67" s="425"/>
      <c r="B67" s="429" t="s">
        <v>1000</v>
      </c>
      <c r="C67" s="425"/>
      <c r="D67" s="1150"/>
      <c r="E67" s="754"/>
      <c r="F67" s="754"/>
    </row>
    <row r="68" spans="1:6">
      <c r="A68" s="425"/>
      <c r="B68" s="424"/>
      <c r="C68" s="425"/>
      <c r="D68" s="1150"/>
      <c r="E68" s="754"/>
      <c r="F68" s="754"/>
    </row>
    <row r="69" spans="1:6" ht="25.5">
      <c r="A69" s="425"/>
      <c r="B69" s="454" t="s">
        <v>1001</v>
      </c>
      <c r="C69" s="425"/>
      <c r="D69" s="1150"/>
      <c r="E69" s="754"/>
      <c r="F69" s="754"/>
    </row>
    <row r="70" spans="1:6">
      <c r="A70" s="425"/>
      <c r="B70" s="424"/>
      <c r="C70" s="425"/>
      <c r="D70" s="1150"/>
      <c r="E70" s="754"/>
      <c r="F70" s="754"/>
    </row>
    <row r="71" spans="1:6">
      <c r="A71" s="275" t="s">
        <v>1002</v>
      </c>
      <c r="B71" s="424" t="s">
        <v>999</v>
      </c>
      <c r="C71" s="425" t="s">
        <v>81</v>
      </c>
      <c r="D71" s="1150">
        <v>3.05</v>
      </c>
      <c r="E71" s="754"/>
      <c r="F71" s="754">
        <f>D71*E71</f>
        <v>0</v>
      </c>
    </row>
    <row r="72" spans="1:6">
      <c r="A72" s="275"/>
      <c r="B72" s="424"/>
      <c r="C72" s="425"/>
      <c r="D72" s="1150"/>
      <c r="E72" s="754"/>
      <c r="F72" s="754"/>
    </row>
    <row r="73" spans="1:6">
      <c r="A73" s="425"/>
      <c r="B73" s="417" t="s">
        <v>164</v>
      </c>
      <c r="C73" s="425"/>
      <c r="D73" s="1150"/>
      <c r="E73" s="754"/>
      <c r="F73" s="754"/>
    </row>
    <row r="74" spans="1:6">
      <c r="A74" s="425"/>
      <c r="B74" s="424"/>
      <c r="C74" s="425"/>
      <c r="D74" s="1150"/>
      <c r="E74" s="754"/>
      <c r="F74" s="754"/>
    </row>
    <row r="75" spans="1:6">
      <c r="A75" s="425"/>
      <c r="B75" s="501" t="s">
        <v>165</v>
      </c>
      <c r="C75" s="425"/>
      <c r="D75" s="1150"/>
      <c r="E75" s="754"/>
      <c r="F75" s="754"/>
    </row>
    <row r="76" spans="1:6">
      <c r="A76" s="425"/>
      <c r="B76" s="424"/>
      <c r="C76" s="425"/>
      <c r="D76" s="1150"/>
      <c r="E76" s="754"/>
      <c r="F76" s="754"/>
    </row>
    <row r="77" spans="1:6">
      <c r="A77" s="425"/>
      <c r="B77" s="422" t="s">
        <v>166</v>
      </c>
      <c r="C77" s="425"/>
      <c r="D77" s="1150"/>
      <c r="E77" s="754"/>
      <c r="F77" s="754"/>
    </row>
    <row r="78" spans="1:6">
      <c r="A78" s="425"/>
      <c r="B78" s="420"/>
      <c r="C78" s="425"/>
      <c r="D78" s="1150"/>
      <c r="E78" s="754"/>
      <c r="F78" s="754"/>
    </row>
    <row r="79" spans="1:6">
      <c r="A79" s="425"/>
      <c r="B79" s="454" t="s">
        <v>227</v>
      </c>
      <c r="C79" s="425"/>
      <c r="D79" s="1150"/>
      <c r="E79" s="754"/>
      <c r="F79" s="754"/>
    </row>
    <row r="80" spans="1:6">
      <c r="A80" s="425"/>
      <c r="B80" s="424"/>
      <c r="C80" s="425"/>
      <c r="D80" s="1150"/>
      <c r="E80" s="754"/>
      <c r="F80" s="754"/>
    </row>
    <row r="81" spans="1:6">
      <c r="A81" s="425" t="s">
        <v>1003</v>
      </c>
      <c r="B81" s="424" t="s">
        <v>1004</v>
      </c>
      <c r="C81" s="425" t="s">
        <v>89</v>
      </c>
      <c r="D81" s="426">
        <v>2.1</v>
      </c>
      <c r="E81" s="754"/>
      <c r="F81" s="754">
        <f>D81*E81</f>
        <v>0</v>
      </c>
    </row>
    <row r="82" spans="1:6">
      <c r="A82" s="425"/>
      <c r="B82" s="424"/>
      <c r="C82" s="425"/>
      <c r="D82" s="1150"/>
      <c r="E82" s="754"/>
      <c r="F82" s="754"/>
    </row>
    <row r="83" spans="1:6">
      <c r="A83" s="425"/>
      <c r="B83" s="422" t="s">
        <v>167</v>
      </c>
      <c r="C83" s="425"/>
      <c r="D83" s="1150"/>
      <c r="E83" s="754"/>
      <c r="F83" s="754"/>
    </row>
    <row r="84" spans="1:6">
      <c r="A84" s="425"/>
      <c r="B84" s="420"/>
      <c r="C84" s="425"/>
      <c r="D84" s="1150"/>
      <c r="E84" s="754"/>
      <c r="F84" s="754"/>
    </row>
    <row r="85" spans="1:6">
      <c r="A85" s="425"/>
      <c r="B85" s="454" t="s">
        <v>168</v>
      </c>
      <c r="C85" s="425"/>
      <c r="D85" s="1150"/>
      <c r="E85" s="754"/>
      <c r="F85" s="754"/>
    </row>
    <row r="86" spans="1:6">
      <c r="A86" s="425"/>
      <c r="B86" s="424"/>
      <c r="C86" s="425"/>
      <c r="D86" s="1150"/>
      <c r="E86" s="754"/>
      <c r="F86" s="754"/>
    </row>
    <row r="87" spans="1:6">
      <c r="A87" s="425" t="s">
        <v>1005</v>
      </c>
      <c r="B87" s="424" t="s">
        <v>1004</v>
      </c>
      <c r="C87" s="425" t="s">
        <v>89</v>
      </c>
      <c r="D87" s="426">
        <v>1.9</v>
      </c>
      <c r="E87" s="754"/>
      <c r="F87" s="754">
        <f>D87*E87</f>
        <v>0</v>
      </c>
    </row>
    <row r="88" spans="1:6">
      <c r="A88" s="425" t="s">
        <v>1006</v>
      </c>
      <c r="B88" s="424" t="s">
        <v>1007</v>
      </c>
      <c r="C88" s="425" t="s">
        <v>89</v>
      </c>
      <c r="D88" s="426">
        <v>13.9</v>
      </c>
      <c r="E88" s="754"/>
      <c r="F88" s="754">
        <f>D88*E88</f>
        <v>0</v>
      </c>
    </row>
    <row r="89" spans="1:6">
      <c r="A89" s="425"/>
      <c r="B89" s="424"/>
      <c r="C89" s="425"/>
      <c r="D89" s="1150"/>
      <c r="E89" s="754"/>
      <c r="F89" s="754"/>
    </row>
    <row r="90" spans="1:6">
      <c r="A90" s="425"/>
      <c r="B90" s="417" t="s">
        <v>169</v>
      </c>
      <c r="C90" s="425"/>
      <c r="D90" s="1150"/>
      <c r="E90" s="754"/>
      <c r="F90" s="754"/>
    </row>
    <row r="91" spans="1:6">
      <c r="A91" s="425"/>
      <c r="B91" s="420"/>
      <c r="C91" s="425"/>
      <c r="D91" s="1150"/>
      <c r="E91" s="754"/>
      <c r="F91" s="754"/>
    </row>
    <row r="92" spans="1:6">
      <c r="A92" s="1153"/>
      <c r="B92" s="1154" t="s">
        <v>1008</v>
      </c>
      <c r="C92" s="1153"/>
      <c r="D92" s="1155"/>
      <c r="E92" s="1156"/>
      <c r="F92" s="1156"/>
    </row>
    <row r="93" spans="1:6">
      <c r="A93" s="1153"/>
      <c r="B93" s="1154"/>
      <c r="C93" s="1153"/>
      <c r="D93" s="1155"/>
      <c r="E93" s="1156"/>
      <c r="F93" s="1156"/>
    </row>
    <row r="94" spans="1:6" ht="25.5">
      <c r="A94" s="1153"/>
      <c r="B94" s="1157" t="s">
        <v>1009</v>
      </c>
      <c r="C94" s="1153"/>
      <c r="D94" s="1155"/>
      <c r="E94" s="1156"/>
      <c r="F94" s="1156"/>
    </row>
    <row r="95" spans="1:6">
      <c r="A95" s="425"/>
      <c r="B95" s="420"/>
      <c r="C95" s="425"/>
      <c r="D95" s="1150"/>
      <c r="E95" s="754"/>
      <c r="F95" s="754"/>
    </row>
    <row r="96" spans="1:6">
      <c r="A96" s="425" t="s">
        <v>170</v>
      </c>
      <c r="B96" s="1152" t="s">
        <v>297</v>
      </c>
      <c r="C96" s="425" t="s">
        <v>79</v>
      </c>
      <c r="D96" s="426">
        <v>0.34878900000000007</v>
      </c>
      <c r="E96" s="1158"/>
      <c r="F96" s="754">
        <f>D96*E96</f>
        <v>0</v>
      </c>
    </row>
    <row r="97" spans="1:6">
      <c r="A97" s="425"/>
      <c r="B97" s="1152"/>
      <c r="C97" s="1159"/>
      <c r="D97" s="426"/>
      <c r="E97" s="1158"/>
      <c r="F97" s="754"/>
    </row>
    <row r="98" spans="1:6">
      <c r="A98" s="275"/>
      <c r="B98" s="424"/>
      <c r="C98" s="1159"/>
      <c r="D98" s="1150"/>
      <c r="E98" s="754"/>
      <c r="F98" s="754"/>
    </row>
    <row r="99" spans="1:6">
      <c r="A99" s="1160"/>
      <c r="B99" s="1161"/>
      <c r="C99" s="1162"/>
      <c r="D99" s="1163"/>
      <c r="E99" s="1164" t="s">
        <v>48</v>
      </c>
      <c r="F99" s="1165">
        <f>SUM(F11:F97)</f>
        <v>0</v>
      </c>
    </row>
    <row r="100" spans="1:6">
      <c r="A100" s="425"/>
      <c r="B100" s="424"/>
      <c r="C100" s="1159"/>
      <c r="D100" s="1150"/>
      <c r="E100" s="754"/>
      <c r="F100" s="754"/>
    </row>
    <row r="101" spans="1:6">
      <c r="A101" s="425"/>
      <c r="B101" s="417" t="s">
        <v>1010</v>
      </c>
      <c r="C101" s="425"/>
      <c r="D101" s="1150"/>
      <c r="E101" s="754"/>
      <c r="F101" s="754"/>
    </row>
    <row r="102" spans="1:6">
      <c r="A102" s="425"/>
      <c r="B102" s="420"/>
      <c r="C102" s="425"/>
      <c r="D102" s="1150"/>
      <c r="E102" s="754"/>
      <c r="F102" s="754"/>
    </row>
    <row r="103" spans="1:6">
      <c r="A103" s="425"/>
      <c r="B103" s="1151" t="s">
        <v>1011</v>
      </c>
      <c r="C103" s="425"/>
      <c r="D103" s="1150"/>
      <c r="E103" s="754"/>
      <c r="F103" s="754"/>
    </row>
    <row r="104" spans="1:6">
      <c r="A104" s="425"/>
      <c r="B104" s="420"/>
      <c r="C104" s="425"/>
      <c r="D104" s="1150"/>
      <c r="E104" s="754"/>
      <c r="F104" s="754"/>
    </row>
    <row r="105" spans="1:6">
      <c r="A105" s="425" t="s">
        <v>1012</v>
      </c>
      <c r="B105" s="420" t="s">
        <v>1013</v>
      </c>
      <c r="C105" s="425" t="s">
        <v>184</v>
      </c>
      <c r="D105" s="1150">
        <v>8</v>
      </c>
      <c r="E105" s="754"/>
      <c r="F105" s="754">
        <f>D105*E105</f>
        <v>0</v>
      </c>
    </row>
    <row r="106" spans="1:6">
      <c r="A106" s="425"/>
      <c r="B106" s="422"/>
      <c r="C106" s="425"/>
      <c r="D106" s="1150"/>
      <c r="E106" s="754"/>
      <c r="F106" s="754"/>
    </row>
    <row r="107" spans="1:6">
      <c r="A107" s="425"/>
      <c r="B107" s="417" t="s">
        <v>171</v>
      </c>
      <c r="C107" s="425"/>
      <c r="D107" s="1150"/>
      <c r="E107" s="754"/>
      <c r="F107" s="754"/>
    </row>
    <row r="108" spans="1:6">
      <c r="A108" s="425"/>
      <c r="B108" s="420"/>
      <c r="C108" s="425"/>
      <c r="D108" s="1150"/>
      <c r="E108" s="754"/>
      <c r="F108" s="754"/>
    </row>
    <row r="109" spans="1:6">
      <c r="A109" s="425"/>
      <c r="B109" s="1166" t="s">
        <v>1014</v>
      </c>
      <c r="C109" s="425"/>
      <c r="D109" s="1150"/>
      <c r="E109" s="754"/>
      <c r="F109" s="754"/>
    </row>
    <row r="110" spans="1:6">
      <c r="A110" s="425"/>
      <c r="B110" s="1166"/>
      <c r="C110" s="425"/>
      <c r="D110" s="1150"/>
      <c r="E110" s="754"/>
      <c r="F110" s="754"/>
    </row>
    <row r="111" spans="1:6">
      <c r="A111" s="425"/>
      <c r="B111" s="1167" t="s">
        <v>172</v>
      </c>
      <c r="C111" s="425"/>
      <c r="D111" s="1150"/>
      <c r="E111" s="754"/>
      <c r="F111" s="754"/>
    </row>
    <row r="112" spans="1:6">
      <c r="A112" s="425"/>
      <c r="B112" s="420"/>
      <c r="C112" s="425"/>
      <c r="D112" s="1150"/>
      <c r="E112" s="754"/>
      <c r="F112" s="754"/>
    </row>
    <row r="113" spans="1:6">
      <c r="A113" s="425" t="s">
        <v>243</v>
      </c>
      <c r="B113" s="1168" t="s">
        <v>301</v>
      </c>
      <c r="C113" s="1153" t="s">
        <v>89</v>
      </c>
      <c r="D113" s="1155">
        <v>24</v>
      </c>
      <c r="E113" s="1156"/>
      <c r="F113" s="754">
        <f>D113*E113</f>
        <v>0</v>
      </c>
    </row>
    <row r="114" spans="1:6">
      <c r="A114" s="425"/>
      <c r="B114" s="420"/>
      <c r="C114" s="425"/>
      <c r="D114" s="1150"/>
      <c r="E114" s="754"/>
      <c r="F114" s="754"/>
    </row>
    <row r="115" spans="1:6">
      <c r="A115" s="425"/>
      <c r="B115" s="422" t="s">
        <v>1015</v>
      </c>
      <c r="C115" s="425"/>
      <c r="D115" s="1150"/>
      <c r="E115" s="754"/>
      <c r="F115" s="754"/>
    </row>
    <row r="116" spans="1:6">
      <c r="A116" s="425"/>
      <c r="B116" s="420"/>
      <c r="C116" s="425"/>
      <c r="D116" s="1150"/>
      <c r="E116" s="754"/>
      <c r="F116" s="754"/>
    </row>
    <row r="117" spans="1:6" ht="25.5">
      <c r="A117" s="277"/>
      <c r="B117" s="454" t="s">
        <v>1016</v>
      </c>
      <c r="C117" s="277"/>
      <c r="D117" s="582"/>
      <c r="E117" s="754"/>
      <c r="F117" s="754"/>
    </row>
    <row r="118" spans="1:6">
      <c r="A118" s="277"/>
      <c r="B118" s="575"/>
      <c r="C118" s="277"/>
      <c r="D118" s="582"/>
      <c r="E118" s="754"/>
      <c r="F118" s="754"/>
    </row>
    <row r="119" spans="1:6">
      <c r="A119" s="1169" t="s">
        <v>1017</v>
      </c>
      <c r="B119" s="575" t="s">
        <v>1018</v>
      </c>
      <c r="C119" s="277" t="s">
        <v>31</v>
      </c>
      <c r="D119" s="460">
        <v>1</v>
      </c>
      <c r="E119" s="754"/>
      <c r="F119" s="754">
        <f>D119*E119</f>
        <v>0</v>
      </c>
    </row>
    <row r="120" spans="1:6">
      <c r="A120" s="1169" t="s">
        <v>1019</v>
      </c>
      <c r="B120" s="575" t="s">
        <v>1020</v>
      </c>
      <c r="C120" s="277" t="s">
        <v>31</v>
      </c>
      <c r="D120" s="460">
        <v>2</v>
      </c>
      <c r="E120" s="754"/>
      <c r="F120" s="754">
        <f>D120*E120</f>
        <v>0</v>
      </c>
    </row>
    <row r="121" spans="1:6">
      <c r="A121" s="433"/>
      <c r="B121" s="1170"/>
      <c r="C121" s="425"/>
      <c r="D121" s="1171"/>
      <c r="E121" s="1172"/>
      <c r="F121" s="1173"/>
    </row>
    <row r="122" spans="1:6">
      <c r="A122" s="433"/>
      <c r="B122" s="1174"/>
      <c r="C122" s="1175"/>
      <c r="D122" s="1176"/>
      <c r="E122" s="1172"/>
      <c r="F122" s="1173"/>
    </row>
    <row r="123" spans="1:6">
      <c r="A123" s="433"/>
      <c r="B123" s="437" t="s">
        <v>496</v>
      </c>
      <c r="C123" s="438"/>
      <c r="D123" s="1177"/>
      <c r="E123" s="1178"/>
      <c r="F123" s="1173"/>
    </row>
    <row r="124" spans="1:6">
      <c r="A124" s="433"/>
      <c r="B124" s="437"/>
      <c r="C124" s="438"/>
      <c r="D124" s="1177"/>
      <c r="E124" s="1178"/>
      <c r="F124" s="1173"/>
    </row>
    <row r="125" spans="1:6">
      <c r="A125" s="425"/>
      <c r="B125" s="501" t="s">
        <v>214</v>
      </c>
      <c r="C125" s="425"/>
      <c r="D125" s="1150"/>
      <c r="E125" s="754"/>
      <c r="F125" s="754"/>
    </row>
    <row r="126" spans="1:6">
      <c r="A126" s="425"/>
      <c r="B126" s="424"/>
      <c r="C126" s="425"/>
      <c r="D126" s="1150"/>
      <c r="E126" s="754"/>
      <c r="F126" s="754"/>
    </row>
    <row r="127" spans="1:6">
      <c r="A127" s="425"/>
      <c r="B127" s="501" t="s">
        <v>215</v>
      </c>
      <c r="C127" s="425"/>
      <c r="D127" s="1150"/>
      <c r="E127" s="754"/>
      <c r="F127" s="754"/>
    </row>
    <row r="128" spans="1:6">
      <c r="A128" s="425"/>
      <c r="B128" s="424"/>
      <c r="C128" s="425"/>
      <c r="D128" s="1150"/>
      <c r="E128" s="754"/>
      <c r="F128" s="754"/>
    </row>
    <row r="129" spans="1:6">
      <c r="A129" s="425"/>
      <c r="B129" s="429" t="s">
        <v>161</v>
      </c>
      <c r="C129" s="425"/>
      <c r="D129" s="1150"/>
      <c r="E129" s="754"/>
      <c r="F129" s="754"/>
    </row>
    <row r="130" spans="1:6">
      <c r="A130" s="425"/>
      <c r="B130" s="429"/>
      <c r="C130" s="425"/>
      <c r="D130" s="1150"/>
      <c r="E130" s="754"/>
      <c r="F130" s="754"/>
    </row>
    <row r="131" spans="1:6">
      <c r="A131" s="425"/>
      <c r="B131" s="422" t="s">
        <v>216</v>
      </c>
      <c r="C131" s="425"/>
      <c r="D131" s="1150"/>
      <c r="E131" s="754"/>
      <c r="F131" s="754"/>
    </row>
    <row r="132" spans="1:6" ht="38.25">
      <c r="A132" s="425"/>
      <c r="B132" s="454" t="s">
        <v>992</v>
      </c>
      <c r="C132" s="425"/>
      <c r="D132" s="1150"/>
      <c r="E132" s="754"/>
      <c r="F132" s="754"/>
    </row>
    <row r="133" spans="1:6">
      <c r="A133" s="425"/>
      <c r="B133" s="424"/>
      <c r="C133" s="425"/>
      <c r="D133" s="1150"/>
      <c r="E133" s="754"/>
      <c r="F133" s="754"/>
    </row>
    <row r="134" spans="1:6">
      <c r="A134" s="425" t="s">
        <v>1021</v>
      </c>
      <c r="B134" s="424" t="s">
        <v>289</v>
      </c>
      <c r="C134" s="425" t="s">
        <v>81</v>
      </c>
      <c r="D134" s="1150">
        <v>0.25</v>
      </c>
      <c r="E134" s="754"/>
      <c r="F134" s="754">
        <f>D134*E134</f>
        <v>0</v>
      </c>
    </row>
    <row r="135" spans="1:6">
      <c r="A135" s="425"/>
      <c r="B135" s="422"/>
      <c r="C135" s="425"/>
      <c r="D135" s="439"/>
      <c r="E135" s="754"/>
      <c r="F135" s="754"/>
    </row>
    <row r="136" spans="1:6">
      <c r="A136" s="425"/>
      <c r="B136" s="422" t="s">
        <v>993</v>
      </c>
      <c r="C136" s="425"/>
      <c r="D136" s="1150"/>
      <c r="E136" s="754"/>
      <c r="F136" s="754"/>
    </row>
    <row r="137" spans="1:6">
      <c r="A137" s="425"/>
      <c r="B137" s="422"/>
      <c r="C137" s="425"/>
      <c r="D137" s="1150"/>
      <c r="E137" s="754"/>
      <c r="F137" s="754"/>
    </row>
    <row r="138" spans="1:6" ht="38.25">
      <c r="A138" s="425"/>
      <c r="B138" s="454" t="s">
        <v>994</v>
      </c>
      <c r="C138" s="425"/>
      <c r="D138" s="1150"/>
      <c r="E138" s="754"/>
      <c r="F138" s="754"/>
    </row>
    <row r="139" spans="1:6">
      <c r="A139" s="425"/>
      <c r="B139" s="424"/>
      <c r="C139" s="425"/>
      <c r="D139" s="1150"/>
      <c r="E139" s="754"/>
      <c r="F139" s="754"/>
    </row>
    <row r="140" spans="1:6">
      <c r="A140" s="425" t="s">
        <v>1022</v>
      </c>
      <c r="B140" s="424" t="s">
        <v>289</v>
      </c>
      <c r="C140" s="425" t="s">
        <v>81</v>
      </c>
      <c r="D140" s="1150">
        <v>2.5</v>
      </c>
      <c r="E140" s="754"/>
      <c r="F140" s="754">
        <f>D140*E140</f>
        <v>0</v>
      </c>
    </row>
    <row r="141" spans="1:6">
      <c r="A141" s="425"/>
      <c r="B141" s="424"/>
      <c r="C141" s="425"/>
      <c r="D141" s="1150"/>
      <c r="E141" s="754"/>
      <c r="F141" s="754"/>
    </row>
    <row r="142" spans="1:6">
      <c r="A142" s="425"/>
      <c r="B142" s="417" t="s">
        <v>995</v>
      </c>
      <c r="C142" s="425"/>
      <c r="D142" s="1150"/>
      <c r="E142" s="754"/>
      <c r="F142" s="754"/>
    </row>
    <row r="143" spans="1:6">
      <c r="A143" s="425"/>
      <c r="B143" s="420"/>
      <c r="C143" s="425"/>
      <c r="D143" s="1150"/>
      <c r="E143" s="754"/>
      <c r="F143" s="754"/>
    </row>
    <row r="144" spans="1:6">
      <c r="A144" s="425"/>
      <c r="B144" s="422" t="s">
        <v>219</v>
      </c>
      <c r="C144" s="425"/>
      <c r="D144" s="1150"/>
      <c r="E144" s="754"/>
      <c r="F144" s="754"/>
    </row>
    <row r="145" spans="1:6">
      <c r="A145" s="425"/>
      <c r="B145" s="422"/>
      <c r="C145" s="425"/>
      <c r="D145" s="1150"/>
      <c r="E145" s="754"/>
      <c r="F145" s="754"/>
    </row>
    <row r="146" spans="1:6" ht="25.5">
      <c r="A146" s="425"/>
      <c r="B146" s="1151" t="s">
        <v>996</v>
      </c>
      <c r="C146" s="425"/>
      <c r="D146" s="1150"/>
      <c r="E146" s="754"/>
      <c r="F146" s="754"/>
    </row>
    <row r="147" spans="1:6">
      <c r="A147" s="425"/>
      <c r="B147" s="424"/>
      <c r="C147" s="425"/>
      <c r="D147" s="1150"/>
      <c r="E147" s="754"/>
      <c r="F147" s="754"/>
    </row>
    <row r="148" spans="1:6">
      <c r="A148" s="275" t="s">
        <v>1023</v>
      </c>
      <c r="B148" s="424" t="s">
        <v>221</v>
      </c>
      <c r="C148" s="425" t="s">
        <v>81</v>
      </c>
      <c r="D148" s="1150">
        <v>0.26</v>
      </c>
      <c r="E148" s="754"/>
      <c r="F148" s="754">
        <f>D148*E148</f>
        <v>0</v>
      </c>
    </row>
    <row r="149" spans="1:6">
      <c r="A149" s="425"/>
      <c r="B149" s="1152"/>
      <c r="C149" s="425"/>
      <c r="D149" s="1150"/>
      <c r="E149" s="754"/>
      <c r="F149" s="754"/>
    </row>
    <row r="150" spans="1:6">
      <c r="A150" s="425"/>
      <c r="B150" s="501" t="s">
        <v>997</v>
      </c>
      <c r="C150" s="425"/>
      <c r="D150" s="1150"/>
      <c r="E150" s="754"/>
      <c r="F150" s="754"/>
    </row>
    <row r="151" spans="1:6">
      <c r="A151" s="425"/>
      <c r="B151" s="424"/>
      <c r="C151" s="425"/>
      <c r="D151" s="1150"/>
      <c r="E151" s="754"/>
      <c r="F151" s="754"/>
    </row>
    <row r="152" spans="1:6">
      <c r="A152" s="425"/>
      <c r="B152" s="429" t="s">
        <v>222</v>
      </c>
      <c r="C152" s="425"/>
      <c r="D152" s="1150"/>
      <c r="E152" s="754"/>
      <c r="F152" s="754"/>
    </row>
    <row r="153" spans="1:6">
      <c r="A153" s="425"/>
      <c r="B153" s="429"/>
      <c r="C153" s="425"/>
      <c r="D153" s="1150"/>
      <c r="E153" s="754"/>
      <c r="F153" s="754"/>
    </row>
    <row r="154" spans="1:6" ht="25.5">
      <c r="A154" s="425"/>
      <c r="B154" s="454" t="s">
        <v>998</v>
      </c>
      <c r="C154" s="425"/>
      <c r="D154" s="1150"/>
      <c r="E154" s="754"/>
      <c r="F154" s="754"/>
    </row>
    <row r="155" spans="1:6">
      <c r="A155" s="425"/>
      <c r="B155" s="424"/>
      <c r="C155" s="425"/>
      <c r="D155" s="1150"/>
      <c r="E155" s="754"/>
      <c r="F155" s="754"/>
    </row>
    <row r="156" spans="1:6">
      <c r="A156" s="275" t="s">
        <v>1024</v>
      </c>
      <c r="B156" s="424" t="s">
        <v>1025</v>
      </c>
      <c r="C156" s="425" t="s">
        <v>81</v>
      </c>
      <c r="D156" s="1150">
        <v>0.9</v>
      </c>
      <c r="E156" s="754"/>
      <c r="F156" s="754">
        <f>D156*E156</f>
        <v>0</v>
      </c>
    </row>
    <row r="157" spans="1:6">
      <c r="A157" s="275"/>
      <c r="B157" s="424"/>
      <c r="C157" s="425"/>
      <c r="D157" s="1150"/>
      <c r="E157" s="754"/>
      <c r="F157" s="754"/>
    </row>
    <row r="158" spans="1:6">
      <c r="A158" s="425"/>
      <c r="B158" s="429" t="s">
        <v>1000</v>
      </c>
      <c r="C158" s="425"/>
      <c r="D158" s="1150"/>
      <c r="E158" s="754"/>
      <c r="F158" s="754"/>
    </row>
    <row r="159" spans="1:6">
      <c r="A159" s="425"/>
      <c r="B159" s="424"/>
      <c r="C159" s="425"/>
      <c r="D159" s="1150"/>
      <c r="E159" s="754"/>
      <c r="F159" s="754"/>
    </row>
    <row r="160" spans="1:6" ht="25.5">
      <c r="A160" s="425"/>
      <c r="B160" s="454" t="s">
        <v>1001</v>
      </c>
      <c r="C160" s="425"/>
      <c r="D160" s="1150"/>
      <c r="E160" s="754"/>
      <c r="F160" s="754"/>
    </row>
    <row r="161" spans="1:6">
      <c r="A161" s="425"/>
      <c r="B161" s="424"/>
      <c r="C161" s="425"/>
      <c r="D161" s="1150"/>
      <c r="E161" s="754"/>
      <c r="F161" s="754"/>
    </row>
    <row r="162" spans="1:6">
      <c r="A162" s="275" t="s">
        <v>1026</v>
      </c>
      <c r="B162" s="424" t="s">
        <v>999</v>
      </c>
      <c r="C162" s="425" t="s">
        <v>81</v>
      </c>
      <c r="D162" s="1150">
        <v>2.5</v>
      </c>
      <c r="E162" s="754"/>
      <c r="F162" s="754">
        <f>D162*E162</f>
        <v>0</v>
      </c>
    </row>
    <row r="163" spans="1:6">
      <c r="A163" s="275"/>
      <c r="B163" s="424"/>
      <c r="C163" s="425"/>
      <c r="D163" s="1150"/>
      <c r="E163" s="754"/>
      <c r="F163" s="754"/>
    </row>
    <row r="164" spans="1:6">
      <c r="A164" s="425"/>
      <c r="B164" s="417" t="s">
        <v>164</v>
      </c>
      <c r="C164" s="425"/>
      <c r="D164" s="1150"/>
      <c r="E164" s="754"/>
      <c r="F164" s="754"/>
    </row>
    <row r="165" spans="1:6">
      <c r="A165" s="425"/>
      <c r="B165" s="424"/>
      <c r="C165" s="425"/>
      <c r="D165" s="1150"/>
      <c r="E165" s="754"/>
      <c r="F165" s="754"/>
    </row>
    <row r="166" spans="1:6">
      <c r="A166" s="425"/>
      <c r="B166" s="501" t="s">
        <v>165</v>
      </c>
      <c r="C166" s="425"/>
      <c r="D166" s="1150"/>
      <c r="E166" s="754"/>
      <c r="F166" s="754"/>
    </row>
    <row r="167" spans="1:6">
      <c r="A167" s="425"/>
      <c r="B167" s="424"/>
      <c r="C167" s="425"/>
      <c r="D167" s="1150"/>
      <c r="E167" s="754"/>
      <c r="F167" s="754"/>
    </row>
    <row r="168" spans="1:6">
      <c r="A168" s="425"/>
      <c r="B168" s="422" t="s">
        <v>166</v>
      </c>
      <c r="C168" s="425"/>
      <c r="D168" s="1150"/>
      <c r="E168" s="754"/>
      <c r="F168" s="754"/>
    </row>
    <row r="169" spans="1:6">
      <c r="A169" s="425"/>
      <c r="B169" s="420"/>
      <c r="C169" s="425"/>
      <c r="D169" s="1150"/>
      <c r="E169" s="754"/>
      <c r="F169" s="754"/>
    </row>
    <row r="170" spans="1:6">
      <c r="A170" s="425"/>
      <c r="B170" s="454" t="s">
        <v>227</v>
      </c>
      <c r="C170" s="425"/>
      <c r="D170" s="1150"/>
      <c r="E170" s="754"/>
      <c r="F170" s="754"/>
    </row>
    <row r="171" spans="1:6">
      <c r="A171" s="425"/>
      <c r="B171" s="424"/>
      <c r="C171" s="425"/>
      <c r="D171" s="1150"/>
      <c r="E171" s="754"/>
      <c r="F171" s="754"/>
    </row>
    <row r="172" spans="1:6">
      <c r="A172" s="425" t="s">
        <v>1027</v>
      </c>
      <c r="B172" s="424" t="s">
        <v>1004</v>
      </c>
      <c r="C172" s="425" t="s">
        <v>89</v>
      </c>
      <c r="D172" s="426">
        <v>1.9</v>
      </c>
      <c r="E172" s="754"/>
      <c r="F172" s="754">
        <f>D172*E172</f>
        <v>0</v>
      </c>
    </row>
    <row r="173" spans="1:6">
      <c r="A173" s="425"/>
      <c r="B173" s="424"/>
      <c r="C173" s="425"/>
      <c r="D173" s="1150"/>
      <c r="E173" s="754"/>
      <c r="F173" s="754"/>
    </row>
    <row r="174" spans="1:6">
      <c r="A174" s="425"/>
      <c r="B174" s="422" t="s">
        <v>167</v>
      </c>
      <c r="C174" s="425"/>
      <c r="D174" s="1150"/>
      <c r="E174" s="754"/>
      <c r="F174" s="754"/>
    </row>
    <row r="175" spans="1:6">
      <c r="A175" s="425"/>
      <c r="B175" s="420"/>
      <c r="C175" s="425"/>
      <c r="D175" s="1150"/>
      <c r="E175" s="754"/>
      <c r="F175" s="754"/>
    </row>
    <row r="176" spans="1:6">
      <c r="A176" s="425"/>
      <c r="B176" s="454" t="s">
        <v>168</v>
      </c>
      <c r="C176" s="425"/>
      <c r="D176" s="1150"/>
      <c r="E176" s="754"/>
      <c r="F176" s="754"/>
    </row>
    <row r="177" spans="1:6">
      <c r="A177" s="425"/>
      <c r="B177" s="424"/>
      <c r="C177" s="425"/>
      <c r="D177" s="1150"/>
      <c r="E177" s="754"/>
      <c r="F177" s="754"/>
    </row>
    <row r="178" spans="1:6">
      <c r="A178" s="425" t="s">
        <v>1028</v>
      </c>
      <c r="B178" s="424" t="s">
        <v>1004</v>
      </c>
      <c r="C178" s="425" t="s">
        <v>89</v>
      </c>
      <c r="D178" s="426">
        <v>2.1</v>
      </c>
      <c r="E178" s="754"/>
      <c r="F178" s="754">
        <f>D178*E178</f>
        <v>0</v>
      </c>
    </row>
    <row r="179" spans="1:6">
      <c r="A179" s="425" t="s">
        <v>1029</v>
      </c>
      <c r="B179" s="424" t="s">
        <v>1007</v>
      </c>
      <c r="C179" s="425" t="s">
        <v>89</v>
      </c>
      <c r="D179" s="426">
        <v>13.5</v>
      </c>
      <c r="E179" s="754"/>
      <c r="F179" s="754">
        <f>D179*E179</f>
        <v>0</v>
      </c>
    </row>
    <row r="180" spans="1:6">
      <c r="A180" s="425"/>
      <c r="B180" s="424"/>
      <c r="C180" s="425"/>
      <c r="D180" s="1150"/>
      <c r="E180" s="754"/>
      <c r="F180" s="754"/>
    </row>
    <row r="181" spans="1:6">
      <c r="A181" s="425"/>
      <c r="B181" s="417" t="s">
        <v>169</v>
      </c>
      <c r="C181" s="425"/>
      <c r="D181" s="1150"/>
      <c r="E181" s="754"/>
      <c r="F181" s="754"/>
    </row>
    <row r="182" spans="1:6">
      <c r="A182" s="425"/>
      <c r="B182" s="420"/>
      <c r="C182" s="425"/>
      <c r="D182" s="1150"/>
      <c r="E182" s="754"/>
      <c r="F182" s="754"/>
    </row>
    <row r="183" spans="1:6">
      <c r="A183" s="1153"/>
      <c r="B183" s="1154" t="s">
        <v>1008</v>
      </c>
      <c r="C183" s="1153"/>
      <c r="D183" s="1155"/>
      <c r="E183" s="1156"/>
      <c r="F183" s="1156"/>
    </row>
    <row r="184" spans="1:6">
      <c r="A184" s="1153"/>
      <c r="B184" s="1154"/>
      <c r="C184" s="1153"/>
      <c r="D184" s="1155"/>
      <c r="E184" s="1156"/>
      <c r="F184" s="1156"/>
    </row>
    <row r="185" spans="1:6" ht="25.5">
      <c r="A185" s="1153"/>
      <c r="B185" s="1157" t="s">
        <v>1009</v>
      </c>
      <c r="C185" s="1153"/>
      <c r="D185" s="1155"/>
      <c r="E185" s="1156"/>
      <c r="F185" s="1156"/>
    </row>
    <row r="186" spans="1:6">
      <c r="A186" s="425"/>
      <c r="B186" s="420"/>
      <c r="C186" s="425"/>
      <c r="D186" s="1150"/>
      <c r="E186" s="754"/>
      <c r="F186" s="754"/>
    </row>
    <row r="187" spans="1:6">
      <c r="A187" s="425" t="s">
        <v>1030</v>
      </c>
      <c r="B187" s="1152" t="s">
        <v>297</v>
      </c>
      <c r="C187" s="425" t="s">
        <v>79</v>
      </c>
      <c r="D187" s="426">
        <v>0.28999999999999998</v>
      </c>
      <c r="E187" s="1158"/>
      <c r="F187" s="754">
        <f>D187*E187</f>
        <v>0</v>
      </c>
    </row>
    <row r="188" spans="1:6">
      <c r="A188" s="425"/>
      <c r="B188" s="1152"/>
      <c r="C188" s="1159"/>
      <c r="D188" s="426"/>
      <c r="E188" s="1158"/>
      <c r="F188" s="754"/>
    </row>
    <row r="189" spans="1:6">
      <c r="A189" s="275"/>
      <c r="B189" s="424"/>
      <c r="C189" s="1159"/>
      <c r="D189" s="1150"/>
      <c r="E189" s="754"/>
      <c r="F189" s="754"/>
    </row>
    <row r="190" spans="1:6">
      <c r="A190" s="1160"/>
      <c r="B190" s="1161"/>
      <c r="C190" s="1162"/>
      <c r="D190" s="1163"/>
      <c r="E190" s="1164" t="s">
        <v>48</v>
      </c>
      <c r="F190" s="1165">
        <f>SUM(F100:F188)</f>
        <v>0</v>
      </c>
    </row>
    <row r="191" spans="1:6">
      <c r="A191" s="425"/>
      <c r="B191" s="424"/>
      <c r="C191" s="1159"/>
      <c r="D191" s="1150"/>
      <c r="E191" s="754"/>
      <c r="F191" s="754"/>
    </row>
    <row r="192" spans="1:6">
      <c r="A192" s="425"/>
      <c r="B192" s="422"/>
      <c r="C192" s="425"/>
      <c r="D192" s="1150"/>
      <c r="E192" s="754"/>
      <c r="F192" s="754"/>
    </row>
    <row r="193" spans="1:6">
      <c r="A193" s="425"/>
      <c r="B193" s="417" t="s">
        <v>171</v>
      </c>
      <c r="C193" s="425"/>
      <c r="D193" s="1150"/>
      <c r="E193" s="754"/>
      <c r="F193" s="754"/>
    </row>
    <row r="194" spans="1:6">
      <c r="A194" s="425"/>
      <c r="B194" s="420"/>
      <c r="C194" s="425"/>
      <c r="D194" s="1150"/>
      <c r="E194" s="754"/>
      <c r="F194" s="754"/>
    </row>
    <row r="195" spans="1:6">
      <c r="A195" s="425"/>
      <c r="B195" s="1166" t="s">
        <v>1014</v>
      </c>
      <c r="C195" s="425"/>
      <c r="D195" s="1150"/>
      <c r="E195" s="754"/>
      <c r="F195" s="754"/>
    </row>
    <row r="196" spans="1:6">
      <c r="A196" s="425"/>
      <c r="B196" s="1166"/>
      <c r="C196" s="425"/>
      <c r="D196" s="1150"/>
      <c r="E196" s="754"/>
      <c r="F196" s="754"/>
    </row>
    <row r="197" spans="1:6">
      <c r="A197" s="425"/>
      <c r="B197" s="1167" t="s">
        <v>172</v>
      </c>
      <c r="C197" s="425"/>
      <c r="D197" s="1150"/>
      <c r="E197" s="754"/>
      <c r="F197" s="754"/>
    </row>
    <row r="198" spans="1:6">
      <c r="A198" s="425"/>
      <c r="B198" s="420"/>
      <c r="C198" s="425"/>
      <c r="D198" s="1150"/>
      <c r="E198" s="754"/>
      <c r="F198" s="754"/>
    </row>
    <row r="199" spans="1:6">
      <c r="A199" s="425" t="s">
        <v>1031</v>
      </c>
      <c r="B199" s="1168" t="s">
        <v>301</v>
      </c>
      <c r="C199" s="1153" t="s">
        <v>89</v>
      </c>
      <c r="D199" s="1155">
        <v>12.5</v>
      </c>
      <c r="E199" s="1156"/>
      <c r="F199" s="754">
        <f>D199*E199</f>
        <v>0</v>
      </c>
    </row>
    <row r="200" spans="1:6">
      <c r="A200" s="425"/>
      <c r="B200" s="420"/>
      <c r="C200" s="425"/>
      <c r="D200" s="1150"/>
      <c r="E200" s="754"/>
      <c r="F200" s="754"/>
    </row>
    <row r="201" spans="1:6">
      <c r="A201" s="1159"/>
      <c r="B201" s="1179"/>
      <c r="C201" s="425"/>
      <c r="D201" s="1180"/>
      <c r="E201" s="1181"/>
      <c r="F201" s="754"/>
    </row>
    <row r="202" spans="1:6">
      <c r="A202" s="423"/>
      <c r="B202" s="434" t="s">
        <v>497</v>
      </c>
      <c r="C202" s="425"/>
      <c r="D202" s="439"/>
      <c r="E202" s="561"/>
      <c r="F202" s="419"/>
    </row>
    <row r="203" spans="1:6">
      <c r="A203" s="423"/>
      <c r="B203" s="434"/>
      <c r="C203" s="425"/>
      <c r="D203" s="439"/>
      <c r="E203" s="561"/>
      <c r="F203" s="419"/>
    </row>
    <row r="204" spans="1:6" ht="25.5">
      <c r="A204" s="425"/>
      <c r="B204" s="436" t="s">
        <v>498</v>
      </c>
      <c r="C204" s="425"/>
      <c r="D204" s="440"/>
      <c r="E204" s="561"/>
      <c r="F204" s="419"/>
    </row>
    <row r="205" spans="1:6">
      <c r="A205" s="275" t="s">
        <v>238</v>
      </c>
      <c r="B205" s="420" t="s">
        <v>194</v>
      </c>
      <c r="C205" s="425" t="s">
        <v>31</v>
      </c>
      <c r="D205" s="440">
        <v>1</v>
      </c>
      <c r="E205" s="1182"/>
      <c r="F205" s="419">
        <f>D205*E205</f>
        <v>0</v>
      </c>
    </row>
    <row r="206" spans="1:6">
      <c r="A206" s="423"/>
      <c r="B206" s="436"/>
      <c r="C206" s="425"/>
      <c r="D206" s="439"/>
      <c r="E206" s="561"/>
      <c r="F206" s="419"/>
    </row>
    <row r="207" spans="1:6">
      <c r="A207" s="423"/>
      <c r="B207" s="434" t="s">
        <v>499</v>
      </c>
      <c r="C207" s="425"/>
      <c r="D207" s="439"/>
      <c r="E207" s="561"/>
      <c r="F207" s="419"/>
    </row>
    <row r="208" spans="1:6">
      <c r="A208" s="423"/>
      <c r="B208" s="434"/>
      <c r="C208" s="425"/>
      <c r="D208" s="439"/>
      <c r="E208" s="561"/>
      <c r="F208" s="419"/>
    </row>
    <row r="209" spans="1:6" ht="25.5">
      <c r="A209" s="425"/>
      <c r="B209" s="436" t="s">
        <v>500</v>
      </c>
      <c r="C209" s="425"/>
      <c r="D209" s="440"/>
      <c r="E209" s="561"/>
      <c r="F209" s="419"/>
    </row>
    <row r="210" spans="1:6">
      <c r="A210" s="275" t="s">
        <v>239</v>
      </c>
      <c r="B210" s="420" t="s">
        <v>194</v>
      </c>
      <c r="C210" s="425" t="s">
        <v>31</v>
      </c>
      <c r="D210" s="440">
        <v>1</v>
      </c>
      <c r="E210" s="1182"/>
      <c r="F210" s="419">
        <f>D210*E210</f>
        <v>0</v>
      </c>
    </row>
    <row r="211" spans="1:6">
      <c r="A211" s="423"/>
      <c r="B211" s="436"/>
      <c r="C211" s="425"/>
      <c r="D211" s="439"/>
      <c r="E211" s="561"/>
      <c r="F211" s="419"/>
    </row>
    <row r="212" spans="1:6">
      <c r="A212" s="423"/>
      <c r="B212" s="422" t="s">
        <v>501</v>
      </c>
      <c r="C212" s="425"/>
      <c r="D212" s="439"/>
      <c r="E212" s="561"/>
      <c r="F212" s="419"/>
    </row>
    <row r="213" spans="1:6">
      <c r="A213" s="423"/>
      <c r="B213" s="422"/>
      <c r="C213" s="425"/>
      <c r="D213" s="439"/>
      <c r="E213" s="561"/>
      <c r="F213" s="419"/>
    </row>
    <row r="214" spans="1:6" ht="38.25">
      <c r="A214" s="441" t="s">
        <v>378</v>
      </c>
      <c r="B214" s="330" t="s">
        <v>502</v>
      </c>
      <c r="C214" s="325" t="s">
        <v>31</v>
      </c>
      <c r="D214" s="442">
        <v>14</v>
      </c>
      <c r="E214" s="1182"/>
      <c r="F214" s="419">
        <f>D214*E214</f>
        <v>0</v>
      </c>
    </row>
    <row r="215" spans="1:6">
      <c r="A215" s="423"/>
      <c r="B215" s="420"/>
      <c r="C215" s="425"/>
      <c r="D215" s="439"/>
      <c r="E215" s="561"/>
      <c r="F215" s="419"/>
    </row>
    <row r="216" spans="1:6">
      <c r="A216" s="423"/>
      <c r="B216" s="417" t="s">
        <v>503</v>
      </c>
      <c r="C216" s="425"/>
      <c r="D216" s="439"/>
      <c r="E216" s="561"/>
      <c r="F216" s="419"/>
    </row>
    <row r="217" spans="1:6">
      <c r="A217" s="423"/>
      <c r="B217" s="420"/>
      <c r="C217" s="425"/>
      <c r="D217" s="439"/>
      <c r="E217" s="561"/>
      <c r="F217" s="419"/>
    </row>
    <row r="218" spans="1:6">
      <c r="A218" s="423"/>
      <c r="B218" s="443" t="s">
        <v>366</v>
      </c>
      <c r="C218" s="425"/>
      <c r="D218" s="439"/>
      <c r="E218" s="561"/>
      <c r="F218" s="419"/>
    </row>
    <row r="219" spans="1:6">
      <c r="A219" s="423"/>
      <c r="B219" s="444"/>
      <c r="C219" s="425"/>
      <c r="D219" s="439"/>
      <c r="E219" s="561"/>
      <c r="F219" s="419"/>
    </row>
    <row r="220" spans="1:6" ht="38.25">
      <c r="A220" s="423"/>
      <c r="B220" s="424" t="s">
        <v>504</v>
      </c>
      <c r="C220" s="425"/>
      <c r="D220" s="439"/>
      <c r="E220" s="561"/>
      <c r="F220" s="419"/>
    </row>
    <row r="221" spans="1:6">
      <c r="A221" s="423" t="s">
        <v>913</v>
      </c>
      <c r="B221" s="420" t="s">
        <v>505</v>
      </c>
      <c r="C221" s="425" t="s">
        <v>89</v>
      </c>
      <c r="D221" s="426">
        <v>0.5</v>
      </c>
      <c r="E221" s="1182"/>
      <c r="F221" s="419">
        <f>D221*E221</f>
        <v>0</v>
      </c>
    </row>
    <row r="222" spans="1:6">
      <c r="A222" s="423"/>
      <c r="B222" s="420"/>
      <c r="C222" s="425"/>
      <c r="D222" s="426"/>
      <c r="E222" s="561"/>
      <c r="F222" s="419"/>
    </row>
    <row r="223" spans="1:6">
      <c r="A223" s="445"/>
      <c r="B223" s="446"/>
      <c r="C223" s="447"/>
      <c r="D223" s="448"/>
      <c r="E223" s="449" t="s">
        <v>48</v>
      </c>
      <c r="F223" s="450">
        <f>SUM(F191:F222)</f>
        <v>0</v>
      </c>
    </row>
    <row r="224" spans="1:6">
      <c r="A224" s="423"/>
      <c r="B224" s="420"/>
      <c r="C224" s="425"/>
      <c r="D224" s="426"/>
      <c r="E224" s="419"/>
      <c r="F224" s="419"/>
    </row>
    <row r="225" spans="1:6">
      <c r="A225" s="423"/>
      <c r="B225" s="417" t="s">
        <v>506</v>
      </c>
      <c r="C225" s="425"/>
      <c r="D225" s="426"/>
      <c r="E225" s="419"/>
      <c r="F225" s="419"/>
    </row>
    <row r="226" spans="1:6">
      <c r="A226" s="423"/>
      <c r="B226" s="417"/>
      <c r="C226" s="425"/>
      <c r="D226" s="426"/>
      <c r="E226" s="419"/>
      <c r="F226" s="419"/>
    </row>
    <row r="227" spans="1:6" ht="25.5">
      <c r="A227" s="423" t="s">
        <v>912</v>
      </c>
      <c r="B227" s="452" t="s">
        <v>507</v>
      </c>
      <c r="C227" s="425" t="s">
        <v>31</v>
      </c>
      <c r="D227" s="453">
        <v>1</v>
      </c>
      <c r="E227" s="419"/>
      <c r="F227" s="419">
        <f>D227*E227</f>
        <v>0</v>
      </c>
    </row>
    <row r="228" spans="1:6">
      <c r="A228" s="1183"/>
      <c r="B228" s="1184"/>
      <c r="C228" s="425"/>
      <c r="D228" s="1185"/>
      <c r="E228" s="1186"/>
      <c r="F228" s="419"/>
    </row>
    <row r="229" spans="1:6">
      <c r="A229" s="433"/>
      <c r="B229" s="1170"/>
      <c r="C229" s="425"/>
      <c r="D229" s="1176"/>
      <c r="E229" s="1187"/>
      <c r="F229" s="1173"/>
    </row>
    <row r="230" spans="1:6">
      <c r="A230" s="433"/>
      <c r="B230" s="1188" t="s">
        <v>508</v>
      </c>
      <c r="C230" s="425"/>
      <c r="D230" s="1185"/>
      <c r="E230" s="1189"/>
      <c r="F230" s="1173"/>
    </row>
    <row r="231" spans="1:6">
      <c r="A231" s="1190"/>
      <c r="B231" s="417"/>
      <c r="C231" s="425"/>
      <c r="D231" s="439"/>
      <c r="E231" s="1173"/>
      <c r="F231" s="1173"/>
    </row>
    <row r="232" spans="1:6" ht="25.5">
      <c r="A232" s="1190" t="s">
        <v>1032</v>
      </c>
      <c r="B232" s="452" t="s">
        <v>509</v>
      </c>
      <c r="C232" s="425" t="s">
        <v>31</v>
      </c>
      <c r="D232" s="453">
        <v>1</v>
      </c>
      <c r="E232" s="1191"/>
      <c r="F232" s="1173">
        <f>D232*E232</f>
        <v>0</v>
      </c>
    </row>
    <row r="233" spans="1:6">
      <c r="A233" s="433"/>
      <c r="B233" s="482"/>
      <c r="C233" s="438"/>
      <c r="D233" s="455"/>
      <c r="E233" s="1191"/>
      <c r="F233" s="1173"/>
    </row>
    <row r="234" spans="1:6">
      <c r="A234" s="433"/>
      <c r="B234" s="417" t="s">
        <v>510</v>
      </c>
      <c r="C234" s="438"/>
      <c r="D234" s="455"/>
      <c r="E234" s="1191"/>
      <c r="F234" s="1173"/>
    </row>
    <row r="235" spans="1:6">
      <c r="A235" s="433"/>
      <c r="B235" s="1192"/>
      <c r="C235" s="438"/>
      <c r="D235" s="455"/>
      <c r="E235" s="1191"/>
      <c r="F235" s="1173"/>
    </row>
    <row r="236" spans="1:6" ht="25.5">
      <c r="A236" s="1190" t="s">
        <v>911</v>
      </c>
      <c r="B236" s="456" t="s">
        <v>511</v>
      </c>
      <c r="C236" s="425" t="s">
        <v>9</v>
      </c>
      <c r="D236" s="453">
        <v>1</v>
      </c>
      <c r="E236" s="1193"/>
      <c r="F236" s="1173">
        <f>D236*E236</f>
        <v>0</v>
      </c>
    </row>
    <row r="237" spans="1:6">
      <c r="A237" s="1190"/>
      <c r="B237" s="456"/>
      <c r="C237" s="425"/>
      <c r="D237" s="453"/>
      <c r="E237" s="1173"/>
      <c r="F237" s="1173"/>
    </row>
    <row r="238" spans="1:6">
      <c r="A238" s="1190"/>
      <c r="B238" s="456"/>
      <c r="C238" s="425"/>
      <c r="D238" s="453"/>
      <c r="E238" s="1173"/>
      <c r="F238" s="1173"/>
    </row>
    <row r="239" spans="1:6">
      <c r="A239" s="1190"/>
      <c r="B239" s="456"/>
      <c r="C239" s="425"/>
      <c r="D239" s="453"/>
      <c r="E239" s="1173"/>
      <c r="F239" s="1173"/>
    </row>
    <row r="240" spans="1:6">
      <c r="A240" s="1190"/>
      <c r="B240" s="456"/>
      <c r="C240" s="425"/>
      <c r="D240" s="453"/>
      <c r="E240" s="1173"/>
      <c r="F240" s="1173"/>
    </row>
    <row r="241" spans="1:6">
      <c r="A241" s="1190"/>
      <c r="B241" s="456"/>
      <c r="C241" s="425"/>
      <c r="D241" s="453"/>
      <c r="E241" s="1173"/>
      <c r="F241" s="1173"/>
    </row>
    <row r="242" spans="1:6">
      <c r="A242" s="1190"/>
      <c r="B242" s="456"/>
      <c r="C242" s="425"/>
      <c r="D242" s="453"/>
      <c r="E242" s="1173"/>
      <c r="F242" s="1173"/>
    </row>
    <row r="243" spans="1:6">
      <c r="A243" s="1190"/>
      <c r="B243" s="456"/>
      <c r="C243" s="425"/>
      <c r="D243" s="453"/>
      <c r="E243" s="1173"/>
      <c r="F243" s="1173"/>
    </row>
    <row r="244" spans="1:6">
      <c r="A244" s="1190"/>
      <c r="B244" s="456"/>
      <c r="C244" s="425"/>
      <c r="D244" s="453"/>
      <c r="E244" s="1173"/>
      <c r="F244" s="1173"/>
    </row>
    <row r="245" spans="1:6">
      <c r="A245" s="1190"/>
      <c r="B245" s="456"/>
      <c r="C245" s="425"/>
      <c r="D245" s="453"/>
      <c r="E245" s="1173"/>
      <c r="F245" s="1173"/>
    </row>
    <row r="246" spans="1:6">
      <c r="A246" s="1190"/>
      <c r="B246" s="456"/>
      <c r="C246" s="425"/>
      <c r="D246" s="453"/>
      <c r="E246" s="1173"/>
      <c r="F246" s="1173"/>
    </row>
    <row r="247" spans="1:6">
      <c r="A247" s="1190"/>
      <c r="B247" s="456"/>
      <c r="C247" s="425"/>
      <c r="D247" s="453"/>
      <c r="E247" s="1173"/>
      <c r="F247" s="1173"/>
    </row>
    <row r="248" spans="1:6">
      <c r="A248" s="1190"/>
      <c r="B248" s="456"/>
      <c r="C248" s="425"/>
      <c r="D248" s="453"/>
      <c r="E248" s="1173"/>
      <c r="F248" s="1173"/>
    </row>
    <row r="249" spans="1:6">
      <c r="A249" s="1190"/>
      <c r="B249" s="456"/>
      <c r="C249" s="425"/>
      <c r="D249" s="453"/>
      <c r="E249" s="1173"/>
      <c r="F249" s="1173"/>
    </row>
    <row r="250" spans="1:6">
      <c r="A250" s="423"/>
      <c r="B250" s="456"/>
      <c r="C250" s="425"/>
      <c r="D250" s="453"/>
      <c r="E250" s="419"/>
      <c r="F250" s="419"/>
    </row>
    <row r="251" spans="1:6">
      <c r="A251" s="423"/>
      <c r="B251" s="456"/>
      <c r="C251" s="425"/>
      <c r="D251" s="453"/>
      <c r="E251" s="419"/>
      <c r="F251" s="419"/>
    </row>
    <row r="252" spans="1:6">
      <c r="A252" s="423"/>
      <c r="B252" s="456"/>
      <c r="C252" s="425"/>
      <c r="D252" s="453"/>
      <c r="E252" s="419"/>
      <c r="F252" s="419"/>
    </row>
    <row r="253" spans="1:6">
      <c r="A253" s="423"/>
      <c r="B253" s="456"/>
      <c r="C253" s="425"/>
      <c r="D253" s="453"/>
      <c r="E253" s="419"/>
      <c r="F253" s="419"/>
    </row>
    <row r="254" spans="1:6">
      <c r="A254" s="423"/>
      <c r="B254" s="456"/>
      <c r="C254" s="425"/>
      <c r="D254" s="453"/>
      <c r="E254" s="419"/>
      <c r="F254" s="419"/>
    </row>
    <row r="255" spans="1:6">
      <c r="A255" s="423"/>
      <c r="B255" s="456"/>
      <c r="C255" s="425"/>
      <c r="D255" s="453"/>
      <c r="E255" s="419"/>
      <c r="F255" s="419"/>
    </row>
    <row r="256" spans="1:6">
      <c r="A256" s="423"/>
      <c r="B256" s="456"/>
      <c r="C256" s="425"/>
      <c r="D256" s="453"/>
      <c r="E256" s="419"/>
      <c r="F256" s="419"/>
    </row>
    <row r="257" spans="1:6">
      <c r="A257" s="423"/>
      <c r="B257" s="456"/>
      <c r="C257" s="425"/>
      <c r="D257" s="453"/>
      <c r="E257" s="419"/>
      <c r="F257" s="419"/>
    </row>
    <row r="258" spans="1:6">
      <c r="A258" s="423"/>
      <c r="B258" s="456"/>
      <c r="C258" s="425"/>
      <c r="D258" s="453"/>
      <c r="E258" s="419"/>
      <c r="F258" s="419"/>
    </row>
    <row r="259" spans="1:6">
      <c r="A259" s="423"/>
      <c r="B259" s="456"/>
      <c r="C259" s="425"/>
      <c r="D259" s="453"/>
      <c r="E259" s="419"/>
      <c r="F259" s="419"/>
    </row>
    <row r="260" spans="1:6">
      <c r="A260" s="423"/>
      <c r="B260" s="456"/>
      <c r="C260" s="425"/>
      <c r="D260" s="453"/>
      <c r="E260" s="419"/>
      <c r="F260" s="419"/>
    </row>
    <row r="261" spans="1:6">
      <c r="A261" s="423"/>
      <c r="B261" s="456"/>
      <c r="C261" s="425"/>
      <c r="D261" s="453"/>
      <c r="E261" s="419"/>
      <c r="F261" s="419"/>
    </row>
    <row r="262" spans="1:6">
      <c r="A262" s="423"/>
      <c r="B262" s="456"/>
      <c r="C262" s="425"/>
      <c r="D262" s="453"/>
      <c r="E262" s="419"/>
      <c r="F262" s="419"/>
    </row>
    <row r="263" spans="1:6">
      <c r="A263" s="423"/>
      <c r="B263" s="456"/>
      <c r="C263" s="425"/>
      <c r="D263" s="453"/>
      <c r="E263" s="419"/>
      <c r="F263" s="419"/>
    </row>
    <row r="264" spans="1:6">
      <c r="A264" s="423"/>
      <c r="B264" s="456"/>
      <c r="C264" s="425"/>
      <c r="D264" s="453"/>
      <c r="E264" s="419"/>
      <c r="F264" s="419"/>
    </row>
    <row r="265" spans="1:6">
      <c r="A265" s="423"/>
      <c r="B265" s="456"/>
      <c r="C265" s="425"/>
      <c r="D265" s="453"/>
      <c r="E265" s="419"/>
      <c r="F265" s="419"/>
    </row>
    <row r="266" spans="1:6">
      <c r="A266" s="423"/>
      <c r="B266" s="456"/>
      <c r="C266" s="425"/>
      <c r="D266" s="453"/>
      <c r="E266" s="419"/>
      <c r="F266" s="419"/>
    </row>
    <row r="267" spans="1:6">
      <c r="A267" s="423"/>
      <c r="B267" s="456"/>
      <c r="C267" s="425"/>
      <c r="D267" s="453"/>
      <c r="E267" s="419"/>
      <c r="F267" s="419"/>
    </row>
    <row r="268" spans="1:6">
      <c r="A268" s="423"/>
      <c r="B268" s="456"/>
      <c r="C268" s="425"/>
      <c r="D268" s="453"/>
      <c r="E268" s="419"/>
      <c r="F268" s="419"/>
    </row>
    <row r="269" spans="1:6">
      <c r="A269" s="423"/>
      <c r="B269" s="456"/>
      <c r="C269" s="425"/>
      <c r="D269" s="453"/>
      <c r="E269" s="419"/>
      <c r="F269" s="419"/>
    </row>
    <row r="270" spans="1:6">
      <c r="A270" s="423"/>
      <c r="B270" s="456"/>
      <c r="C270" s="425"/>
      <c r="D270" s="453"/>
      <c r="E270" s="419"/>
      <c r="F270" s="419"/>
    </row>
    <row r="271" spans="1:6">
      <c r="A271" s="423"/>
      <c r="B271" s="456"/>
      <c r="C271" s="425"/>
      <c r="D271" s="453"/>
      <c r="E271" s="419"/>
      <c r="F271" s="419"/>
    </row>
    <row r="272" spans="1:6">
      <c r="A272" s="423"/>
      <c r="B272" s="456"/>
      <c r="C272" s="425"/>
      <c r="D272" s="453"/>
      <c r="E272" s="419"/>
      <c r="F272" s="419"/>
    </row>
    <row r="273" spans="1:6">
      <c r="A273" s="423"/>
      <c r="B273" s="456"/>
      <c r="C273" s="425"/>
      <c r="D273" s="453"/>
      <c r="E273" s="419"/>
      <c r="F273" s="419"/>
    </row>
    <row r="274" spans="1:6">
      <c r="A274" s="423"/>
      <c r="B274" s="456"/>
      <c r="C274" s="425"/>
      <c r="D274" s="453"/>
      <c r="E274" s="419"/>
      <c r="F274" s="419"/>
    </row>
    <row r="275" spans="1:6">
      <c r="A275" s="423"/>
      <c r="B275" s="456"/>
      <c r="C275" s="425"/>
      <c r="D275" s="453"/>
      <c r="E275" s="419"/>
      <c r="F275" s="419"/>
    </row>
    <row r="276" spans="1:6">
      <c r="A276" s="423"/>
      <c r="B276" s="456"/>
      <c r="C276" s="425"/>
      <c r="D276" s="453"/>
      <c r="E276" s="419"/>
      <c r="F276" s="419"/>
    </row>
    <row r="277" spans="1:6">
      <c r="A277" s="423"/>
      <c r="B277" s="456"/>
      <c r="C277" s="425"/>
      <c r="D277" s="453"/>
      <c r="E277" s="419"/>
      <c r="F277" s="419"/>
    </row>
    <row r="278" spans="1:6">
      <c r="A278" s="423"/>
      <c r="B278" s="456"/>
      <c r="C278" s="425"/>
      <c r="D278" s="453"/>
      <c r="E278" s="419"/>
      <c r="F278" s="419"/>
    </row>
    <row r="279" spans="1:6">
      <c r="A279" s="423"/>
      <c r="B279" s="456"/>
      <c r="C279" s="425"/>
      <c r="D279" s="453"/>
      <c r="E279" s="419"/>
      <c r="F279" s="419"/>
    </row>
    <row r="280" spans="1:6">
      <c r="A280" s="423"/>
      <c r="B280" s="456"/>
      <c r="C280" s="425"/>
      <c r="D280" s="453"/>
      <c r="E280" s="419"/>
      <c r="F280" s="419"/>
    </row>
    <row r="281" spans="1:6">
      <c r="A281" s="423"/>
      <c r="B281" s="456"/>
      <c r="C281" s="425"/>
      <c r="D281" s="453"/>
      <c r="E281" s="419"/>
      <c r="F281" s="419"/>
    </row>
    <row r="282" spans="1:6">
      <c r="A282" s="423"/>
      <c r="B282" s="456"/>
      <c r="C282" s="425"/>
      <c r="D282" s="453"/>
      <c r="E282" s="419"/>
      <c r="F282" s="419"/>
    </row>
    <row r="283" spans="1:6">
      <c r="A283" s="423"/>
      <c r="B283" s="456"/>
      <c r="C283" s="425"/>
      <c r="D283" s="453"/>
      <c r="E283" s="419"/>
      <c r="F283" s="419"/>
    </row>
    <row r="284" spans="1:6">
      <c r="A284" s="423"/>
      <c r="B284" s="456"/>
      <c r="C284" s="425"/>
      <c r="D284" s="453"/>
      <c r="E284" s="419"/>
      <c r="F284" s="419"/>
    </row>
    <row r="285" spans="1:6">
      <c r="A285" s="423"/>
      <c r="B285" s="456"/>
      <c r="C285" s="425"/>
      <c r="D285" s="453"/>
      <c r="E285" s="419"/>
      <c r="F285" s="419"/>
    </row>
    <row r="286" spans="1:6">
      <c r="A286" s="423"/>
      <c r="B286" s="456"/>
      <c r="C286" s="425"/>
      <c r="D286" s="453"/>
      <c r="E286" s="419"/>
      <c r="F286" s="419"/>
    </row>
    <row r="287" spans="1:6">
      <c r="A287" s="423"/>
      <c r="B287" s="456"/>
      <c r="C287" s="425"/>
      <c r="D287" s="453"/>
      <c r="E287" s="419"/>
      <c r="F287" s="419"/>
    </row>
    <row r="288" spans="1:6">
      <c r="A288" s="423"/>
      <c r="B288" s="456"/>
      <c r="C288" s="425"/>
      <c r="D288" s="453"/>
      <c r="E288" s="419"/>
      <c r="F288" s="419"/>
    </row>
    <row r="289" spans="1:6">
      <c r="A289" s="423"/>
      <c r="B289" s="456"/>
      <c r="C289" s="425"/>
      <c r="D289" s="453"/>
      <c r="E289" s="419"/>
      <c r="F289" s="419"/>
    </row>
    <row r="290" spans="1:6">
      <c r="A290" s="423"/>
      <c r="B290" s="424"/>
      <c r="C290" s="425"/>
      <c r="D290" s="426"/>
      <c r="E290" s="419"/>
      <c r="F290" s="419"/>
    </row>
    <row r="291" spans="1:6">
      <c r="A291" s="372"/>
      <c r="B291" s="373"/>
      <c r="C291" s="374"/>
      <c r="D291" s="375"/>
      <c r="E291" s="449" t="s">
        <v>48</v>
      </c>
      <c r="F291" s="457">
        <f>SUM(F224:F262)</f>
        <v>0</v>
      </c>
    </row>
    <row r="292" spans="1:6">
      <c r="A292" s="458"/>
      <c r="B292" s="459"/>
      <c r="C292" s="277"/>
      <c r="D292" s="460"/>
      <c r="E292" s="461"/>
      <c r="F292" s="461"/>
    </row>
    <row r="293" spans="1:6">
      <c r="A293" s="458"/>
      <c r="B293" s="462" t="s">
        <v>64</v>
      </c>
      <c r="C293" s="277"/>
      <c r="D293" s="460"/>
      <c r="E293" s="461"/>
      <c r="F293" s="461"/>
    </row>
    <row r="294" spans="1:6">
      <c r="A294" s="458"/>
      <c r="B294" s="463"/>
      <c r="C294" s="277"/>
      <c r="D294" s="460"/>
      <c r="E294" s="461"/>
      <c r="F294" s="461"/>
    </row>
    <row r="295" spans="1:6">
      <c r="A295" s="458"/>
      <c r="B295" s="464" t="s">
        <v>907</v>
      </c>
      <c r="C295" s="277"/>
      <c r="D295" s="460"/>
      <c r="E295" s="461"/>
      <c r="F295" s="461">
        <f>F99</f>
        <v>0</v>
      </c>
    </row>
    <row r="296" spans="1:6">
      <c r="A296" s="458"/>
      <c r="B296" s="464" t="s">
        <v>910</v>
      </c>
      <c r="C296" s="277"/>
      <c r="D296" s="460"/>
      <c r="E296" s="461"/>
      <c r="F296" s="461">
        <f>F190</f>
        <v>0</v>
      </c>
    </row>
    <row r="297" spans="1:6">
      <c r="A297" s="458"/>
      <c r="B297" s="464" t="s">
        <v>921</v>
      </c>
      <c r="C297" s="277"/>
      <c r="D297" s="460"/>
      <c r="E297" s="461"/>
      <c r="F297" s="461">
        <f>F223</f>
        <v>0</v>
      </c>
    </row>
    <row r="298" spans="1:6">
      <c r="A298" s="458"/>
      <c r="B298" s="464" t="s">
        <v>1033</v>
      </c>
      <c r="C298" s="277"/>
      <c r="D298" s="460"/>
      <c r="E298" s="461"/>
      <c r="F298" s="461">
        <f>F291</f>
        <v>0</v>
      </c>
    </row>
    <row r="299" spans="1:6">
      <c r="A299" s="458"/>
      <c r="B299" s="464"/>
      <c r="C299" s="277"/>
      <c r="D299" s="460"/>
      <c r="E299" s="461"/>
      <c r="F299" s="461"/>
    </row>
    <row r="300" spans="1:6">
      <c r="A300" s="458"/>
      <c r="B300" s="459"/>
      <c r="C300" s="277"/>
      <c r="D300" s="460"/>
      <c r="E300" s="461"/>
      <c r="F300" s="461"/>
    </row>
    <row r="301" spans="1:6">
      <c r="A301" s="458"/>
      <c r="B301" s="459"/>
      <c r="C301" s="277"/>
      <c r="D301" s="460"/>
      <c r="E301" s="461"/>
      <c r="F301" s="461"/>
    </row>
    <row r="302" spans="1:6">
      <c r="A302" s="458"/>
      <c r="B302" s="459"/>
      <c r="C302" s="277"/>
      <c r="D302" s="460"/>
      <c r="E302" s="461"/>
      <c r="F302" s="461"/>
    </row>
    <row r="303" spans="1:6">
      <c r="A303" s="458"/>
      <c r="B303" s="459"/>
      <c r="C303" s="277"/>
      <c r="D303" s="460"/>
      <c r="E303" s="461"/>
      <c r="F303" s="461"/>
    </row>
    <row r="304" spans="1:6">
      <c r="A304" s="458"/>
      <c r="B304" s="459"/>
      <c r="C304" s="277"/>
      <c r="D304" s="460"/>
      <c r="E304" s="461"/>
      <c r="F304" s="461"/>
    </row>
    <row r="305" spans="1:6">
      <c r="A305" s="458"/>
      <c r="B305" s="459"/>
      <c r="C305" s="277"/>
      <c r="D305" s="460"/>
      <c r="E305" s="461"/>
      <c r="F305" s="461"/>
    </row>
    <row r="306" spans="1:6">
      <c r="A306" s="458"/>
      <c r="B306" s="459"/>
      <c r="C306" s="277"/>
      <c r="D306" s="460"/>
      <c r="E306" s="461"/>
      <c r="F306" s="461"/>
    </row>
    <row r="307" spans="1:6">
      <c r="A307" s="458"/>
      <c r="B307" s="459"/>
      <c r="C307" s="277"/>
      <c r="D307" s="460"/>
      <c r="E307" s="461"/>
      <c r="F307" s="461"/>
    </row>
    <row r="308" spans="1:6">
      <c r="A308" s="458"/>
      <c r="B308" s="459"/>
      <c r="C308" s="277"/>
      <c r="D308" s="460"/>
      <c r="E308" s="461"/>
      <c r="F308" s="461"/>
    </row>
    <row r="309" spans="1:6">
      <c r="A309" s="458"/>
      <c r="B309" s="459"/>
      <c r="C309" s="277"/>
      <c r="D309" s="460"/>
      <c r="E309" s="461"/>
      <c r="F309" s="461"/>
    </row>
    <row r="310" spans="1:6">
      <c r="A310" s="458"/>
      <c r="B310" s="459"/>
      <c r="C310" s="277"/>
      <c r="D310" s="460"/>
      <c r="E310" s="461"/>
      <c r="F310" s="461"/>
    </row>
    <row r="311" spans="1:6">
      <c r="A311" s="458"/>
      <c r="B311" s="459"/>
      <c r="C311" s="277"/>
      <c r="D311" s="460"/>
      <c r="E311" s="461"/>
      <c r="F311" s="461"/>
    </row>
    <row r="312" spans="1:6">
      <c r="A312" s="458"/>
      <c r="B312" s="459"/>
      <c r="C312" s="277"/>
      <c r="D312" s="460"/>
      <c r="E312" s="461"/>
      <c r="F312" s="461"/>
    </row>
    <row r="313" spans="1:6">
      <c r="A313" s="458"/>
      <c r="B313" s="459"/>
      <c r="C313" s="277"/>
      <c r="D313" s="460"/>
      <c r="E313" s="461"/>
      <c r="F313" s="461"/>
    </row>
    <row r="314" spans="1:6">
      <c r="A314" s="458"/>
      <c r="B314" s="459"/>
      <c r="C314" s="277"/>
      <c r="D314" s="460"/>
      <c r="E314" s="461"/>
      <c r="F314" s="461"/>
    </row>
    <row r="315" spans="1:6">
      <c r="A315" s="458"/>
      <c r="B315" s="459"/>
      <c r="C315" s="277"/>
      <c r="D315" s="460"/>
      <c r="E315" s="461"/>
      <c r="F315" s="461"/>
    </row>
    <row r="316" spans="1:6">
      <c r="A316" s="458"/>
      <c r="B316" s="459"/>
      <c r="C316" s="277"/>
      <c r="D316" s="460"/>
      <c r="E316" s="461"/>
      <c r="F316" s="461"/>
    </row>
    <row r="317" spans="1:6">
      <c r="A317" s="458"/>
      <c r="B317" s="459"/>
      <c r="C317" s="277"/>
      <c r="D317" s="460"/>
      <c r="E317" s="461"/>
      <c r="F317" s="461"/>
    </row>
    <row r="318" spans="1:6">
      <c r="A318" s="458"/>
      <c r="B318" s="459"/>
      <c r="C318" s="277"/>
      <c r="D318" s="460"/>
      <c r="E318" s="461"/>
      <c r="F318" s="461"/>
    </row>
    <row r="319" spans="1:6">
      <c r="A319" s="458"/>
      <c r="B319" s="459"/>
      <c r="C319" s="277"/>
      <c r="D319" s="460"/>
      <c r="E319" s="461"/>
      <c r="F319" s="461"/>
    </row>
    <row r="320" spans="1:6">
      <c r="A320" s="458"/>
      <c r="B320" s="459"/>
      <c r="C320" s="277"/>
      <c r="D320" s="460"/>
      <c r="E320" s="461"/>
      <c r="F320" s="461"/>
    </row>
    <row r="321" spans="1:6">
      <c r="A321" s="458"/>
      <c r="B321" s="459"/>
      <c r="C321" s="277"/>
      <c r="D321" s="460"/>
      <c r="E321" s="461"/>
      <c r="F321" s="461"/>
    </row>
    <row r="322" spans="1:6">
      <c r="A322" s="458"/>
      <c r="B322" s="459"/>
      <c r="C322" s="277"/>
      <c r="D322" s="460"/>
      <c r="E322" s="461"/>
      <c r="F322" s="461"/>
    </row>
    <row r="323" spans="1:6">
      <c r="A323" s="458"/>
      <c r="B323" s="459"/>
      <c r="C323" s="277"/>
      <c r="D323" s="460"/>
      <c r="E323" s="461"/>
      <c r="F323" s="461"/>
    </row>
    <row r="324" spans="1:6">
      <c r="A324" s="458"/>
      <c r="B324" s="459"/>
      <c r="C324" s="277"/>
      <c r="D324" s="460"/>
      <c r="E324" s="461"/>
      <c r="F324" s="461"/>
    </row>
    <row r="325" spans="1:6">
      <c r="A325" s="458"/>
      <c r="B325" s="459"/>
      <c r="C325" s="277"/>
      <c r="D325" s="460"/>
      <c r="E325" s="461"/>
      <c r="F325" s="461"/>
    </row>
    <row r="326" spans="1:6">
      <c r="A326" s="458"/>
      <c r="B326" s="459"/>
      <c r="C326" s="277"/>
      <c r="D326" s="460"/>
      <c r="E326" s="461"/>
      <c r="F326" s="461"/>
    </row>
    <row r="327" spans="1:6">
      <c r="A327" s="458"/>
      <c r="B327" s="459"/>
      <c r="C327" s="277"/>
      <c r="D327" s="460"/>
      <c r="E327" s="461"/>
      <c r="F327" s="461"/>
    </row>
    <row r="328" spans="1:6">
      <c r="A328" s="458"/>
      <c r="B328" s="459"/>
      <c r="C328" s="277"/>
      <c r="D328" s="460"/>
      <c r="E328" s="461"/>
      <c r="F328" s="461"/>
    </row>
    <row r="329" spans="1:6">
      <c r="A329" s="458"/>
      <c r="B329" s="459"/>
      <c r="C329" s="277"/>
      <c r="D329" s="460"/>
      <c r="E329" s="461"/>
      <c r="F329" s="461"/>
    </row>
    <row r="330" spans="1:6">
      <c r="A330" s="458"/>
      <c r="B330" s="459"/>
      <c r="C330" s="277"/>
      <c r="D330" s="460"/>
      <c r="E330" s="461"/>
      <c r="F330" s="461"/>
    </row>
    <row r="331" spans="1:6">
      <c r="A331" s="458"/>
      <c r="B331" s="459"/>
      <c r="C331" s="277"/>
      <c r="D331" s="460"/>
      <c r="E331" s="461"/>
      <c r="F331" s="461"/>
    </row>
    <row r="332" spans="1:6">
      <c r="A332" s="458"/>
      <c r="B332" s="459"/>
      <c r="C332" s="277"/>
      <c r="D332" s="460"/>
      <c r="E332" s="461"/>
      <c r="F332" s="461"/>
    </row>
    <row r="333" spans="1:6">
      <c r="A333" s="458"/>
      <c r="B333" s="459"/>
      <c r="C333" s="277"/>
      <c r="D333" s="460"/>
      <c r="E333" s="461"/>
      <c r="F333" s="461"/>
    </row>
    <row r="334" spans="1:6">
      <c r="A334" s="458"/>
      <c r="B334" s="459"/>
      <c r="C334" s="277"/>
      <c r="D334" s="460"/>
      <c r="E334" s="461"/>
      <c r="F334" s="461"/>
    </row>
    <row r="335" spans="1:6">
      <c r="A335" s="458"/>
      <c r="B335" s="459"/>
      <c r="C335" s="277"/>
      <c r="D335" s="460"/>
      <c r="E335" s="461"/>
      <c r="F335" s="461"/>
    </row>
    <row r="336" spans="1:6">
      <c r="A336" s="458"/>
      <c r="B336" s="459"/>
      <c r="C336" s="277"/>
      <c r="D336" s="460"/>
      <c r="E336" s="461"/>
      <c r="F336" s="461"/>
    </row>
    <row r="337" spans="1:6">
      <c r="A337" s="458"/>
      <c r="B337" s="459"/>
      <c r="C337" s="277"/>
      <c r="D337" s="460"/>
      <c r="E337" s="461"/>
      <c r="F337" s="461"/>
    </row>
    <row r="338" spans="1:6">
      <c r="A338" s="458"/>
      <c r="B338" s="459"/>
      <c r="C338" s="277"/>
      <c r="D338" s="460"/>
      <c r="E338" s="461"/>
      <c r="F338" s="461"/>
    </row>
    <row r="339" spans="1:6">
      <c r="A339" s="458"/>
      <c r="B339" s="459"/>
      <c r="C339" s="277"/>
      <c r="D339" s="460"/>
      <c r="E339" s="461"/>
      <c r="F339" s="461"/>
    </row>
    <row r="340" spans="1:6">
      <c r="A340" s="458"/>
      <c r="B340" s="459"/>
      <c r="C340" s="277"/>
      <c r="D340" s="460"/>
      <c r="E340" s="461"/>
      <c r="F340" s="461"/>
    </row>
    <row r="341" spans="1:6">
      <c r="A341" s="458"/>
      <c r="B341" s="459"/>
      <c r="C341" s="277"/>
      <c r="D341" s="460"/>
      <c r="E341" s="461"/>
      <c r="F341" s="461"/>
    </row>
    <row r="342" spans="1:6">
      <c r="A342" s="458"/>
      <c r="B342" s="459"/>
      <c r="C342" s="277"/>
      <c r="D342" s="460"/>
      <c r="E342" s="461"/>
      <c r="F342" s="461"/>
    </row>
    <row r="343" spans="1:6">
      <c r="A343" s="458"/>
      <c r="B343" s="459"/>
      <c r="C343" s="277"/>
      <c r="D343" s="460"/>
      <c r="E343" s="461"/>
      <c r="F343" s="461"/>
    </row>
    <row r="344" spans="1:6">
      <c r="A344" s="458"/>
      <c r="B344" s="459"/>
      <c r="C344" s="277"/>
      <c r="D344" s="460"/>
      <c r="E344" s="461"/>
      <c r="F344" s="461"/>
    </row>
    <row r="345" spans="1:6">
      <c r="A345" s="458"/>
      <c r="B345" s="459"/>
      <c r="C345" s="277"/>
      <c r="D345" s="460"/>
      <c r="E345" s="461"/>
      <c r="F345" s="461"/>
    </row>
    <row r="346" spans="1:6">
      <c r="A346" s="458"/>
      <c r="B346" s="459"/>
      <c r="C346" s="277"/>
      <c r="D346" s="460"/>
      <c r="E346" s="461"/>
      <c r="F346" s="461"/>
    </row>
    <row r="347" spans="1:6">
      <c r="A347" s="458"/>
      <c r="B347" s="459"/>
      <c r="C347" s="277"/>
      <c r="D347" s="460"/>
      <c r="E347" s="461"/>
      <c r="F347" s="461"/>
    </row>
    <row r="348" spans="1:6">
      <c r="A348" s="458"/>
      <c r="B348" s="459"/>
      <c r="C348" s="277"/>
      <c r="D348" s="460"/>
      <c r="E348" s="461"/>
      <c r="F348" s="461"/>
    </row>
    <row r="349" spans="1:6">
      <c r="A349" s="458"/>
      <c r="B349" s="459"/>
      <c r="C349" s="277"/>
      <c r="D349" s="460"/>
      <c r="E349" s="461"/>
      <c r="F349" s="461"/>
    </row>
    <row r="350" spans="1:6">
      <c r="A350" s="458"/>
      <c r="B350" s="459"/>
      <c r="C350" s="277"/>
      <c r="D350" s="460"/>
      <c r="E350" s="461"/>
      <c r="F350" s="461"/>
    </row>
    <row r="351" spans="1:6">
      <c r="A351" s="458"/>
      <c r="B351" s="459"/>
      <c r="C351" s="277"/>
      <c r="D351" s="460"/>
      <c r="E351" s="461"/>
      <c r="F351" s="461"/>
    </row>
    <row r="352" spans="1:6">
      <c r="A352" s="458"/>
      <c r="B352" s="459"/>
      <c r="C352" s="277"/>
      <c r="D352" s="460"/>
      <c r="E352" s="461"/>
      <c r="F352" s="461"/>
    </row>
    <row r="353" spans="1:6">
      <c r="A353" s="458"/>
      <c r="B353" s="459"/>
      <c r="C353" s="277"/>
      <c r="D353" s="460"/>
      <c r="E353" s="461"/>
      <c r="F353" s="461"/>
    </row>
    <row r="354" spans="1:6">
      <c r="A354" s="458"/>
      <c r="B354" s="459"/>
      <c r="C354" s="277"/>
      <c r="D354" s="460"/>
      <c r="E354" s="461"/>
      <c r="F354" s="461"/>
    </row>
    <row r="355" spans="1:6">
      <c r="A355" s="458"/>
      <c r="B355" s="459"/>
      <c r="C355" s="277"/>
      <c r="D355" s="460"/>
      <c r="E355" s="461"/>
      <c r="F355" s="461"/>
    </row>
    <row r="356" spans="1:6">
      <c r="A356" s="458"/>
      <c r="B356" s="459"/>
      <c r="C356" s="277"/>
      <c r="D356" s="460"/>
      <c r="E356" s="461"/>
      <c r="F356" s="461"/>
    </row>
    <row r="357" spans="1:6">
      <c r="A357" s="458"/>
      <c r="B357" s="459"/>
      <c r="C357" s="277"/>
      <c r="D357" s="460"/>
      <c r="E357" s="461"/>
      <c r="F357" s="461"/>
    </row>
    <row r="358" spans="1:6">
      <c r="A358" s="458"/>
      <c r="B358" s="459"/>
      <c r="C358" s="277"/>
      <c r="D358" s="460"/>
      <c r="E358" s="461"/>
      <c r="F358" s="461"/>
    </row>
    <row r="359" spans="1:6">
      <c r="A359" s="458"/>
      <c r="B359" s="459"/>
      <c r="C359" s="277"/>
      <c r="D359" s="460"/>
      <c r="E359" s="461"/>
      <c r="F359" s="461"/>
    </row>
    <row r="360" spans="1:6">
      <c r="A360" s="143"/>
      <c r="B360" s="144"/>
      <c r="C360" s="142"/>
      <c r="D360" s="151"/>
      <c r="E360" s="152"/>
      <c r="F360" s="152"/>
    </row>
    <row r="361" spans="1:6">
      <c r="A361" s="1691" t="s">
        <v>65</v>
      </c>
      <c r="B361" s="1692"/>
      <c r="C361" s="1692"/>
      <c r="D361" s="1692"/>
      <c r="E361" s="1692"/>
      <c r="F361" s="1194">
        <f>SUM(F293:F360)</f>
        <v>0</v>
      </c>
    </row>
    <row r="362" spans="1:6">
      <c r="A362" s="1195"/>
      <c r="B362" s="1195"/>
      <c r="C362" s="1195"/>
      <c r="D362" s="1195"/>
      <c r="E362" s="1195"/>
      <c r="F362" s="1195"/>
    </row>
    <row r="363" spans="1:6">
      <c r="A363" s="1195"/>
      <c r="B363" s="1195"/>
      <c r="C363" s="1195"/>
      <c r="D363" s="1195"/>
      <c r="E363" s="1195"/>
      <c r="F363" s="1195"/>
    </row>
    <row r="364" spans="1:6">
      <c r="A364" s="1195"/>
      <c r="B364" s="1195"/>
      <c r="C364" s="1195"/>
      <c r="D364" s="1195"/>
      <c r="E364" s="1195"/>
      <c r="F364" s="1195"/>
    </row>
    <row r="365" spans="1:6">
      <c r="A365" s="1195"/>
      <c r="B365" s="1195"/>
      <c r="C365" s="1195"/>
      <c r="D365" s="1195"/>
      <c r="E365" s="1195"/>
      <c r="F365" s="1195"/>
    </row>
    <row r="366" spans="1:6">
      <c r="A366" s="1195"/>
      <c r="B366" s="1195"/>
      <c r="C366" s="1195"/>
      <c r="D366" s="1195"/>
      <c r="E366" s="1195"/>
      <c r="F366" s="1195"/>
    </row>
    <row r="367" spans="1:6">
      <c r="A367" s="1195"/>
      <c r="B367" s="1195"/>
      <c r="C367" s="1195"/>
      <c r="D367" s="1195"/>
      <c r="E367" s="1195"/>
      <c r="F367" s="1195"/>
    </row>
    <row r="368" spans="1:6">
      <c r="A368" s="1195"/>
      <c r="B368" s="1195"/>
      <c r="C368" s="1195"/>
      <c r="D368" s="1195"/>
      <c r="E368" s="1195"/>
      <c r="F368" s="1195"/>
    </row>
    <row r="369" spans="1:6">
      <c r="A369" s="1195"/>
      <c r="B369" s="1195"/>
      <c r="C369" s="1195"/>
      <c r="D369" s="1195"/>
      <c r="E369" s="1195"/>
      <c r="F369" s="1195"/>
    </row>
    <row r="370" spans="1:6">
      <c r="A370" s="1195"/>
      <c r="B370" s="1195"/>
      <c r="C370" s="1195"/>
      <c r="D370" s="1195"/>
      <c r="E370" s="1195"/>
      <c r="F370" s="1195"/>
    </row>
    <row r="371" spans="1:6">
      <c r="A371" s="1195"/>
      <c r="B371" s="1195"/>
      <c r="C371" s="1195"/>
      <c r="D371" s="1195"/>
      <c r="E371" s="1195"/>
      <c r="F371" s="1195"/>
    </row>
    <row r="372" spans="1:6">
      <c r="A372" s="1195"/>
      <c r="B372" s="1195"/>
      <c r="C372" s="1195"/>
      <c r="D372" s="1195"/>
      <c r="E372" s="1195"/>
      <c r="F372" s="1195"/>
    </row>
    <row r="373" spans="1:6">
      <c r="A373" s="1195"/>
      <c r="B373" s="1195"/>
      <c r="C373" s="1195"/>
      <c r="D373" s="1195"/>
      <c r="E373" s="1195"/>
      <c r="F373" s="1195"/>
    </row>
    <row r="374" spans="1:6">
      <c r="A374" s="1195"/>
      <c r="B374" s="1195"/>
      <c r="C374" s="1195"/>
      <c r="D374" s="1195"/>
      <c r="E374" s="1195"/>
      <c r="F374" s="1195"/>
    </row>
    <row r="375" spans="1:6">
      <c r="A375" s="1195"/>
      <c r="B375" s="1195"/>
      <c r="C375" s="1195"/>
      <c r="D375" s="1195"/>
      <c r="E375" s="1195"/>
      <c r="F375" s="1195"/>
    </row>
    <row r="376" spans="1:6">
      <c r="A376" s="1195"/>
      <c r="B376" s="1195"/>
      <c r="C376" s="1195"/>
      <c r="D376" s="1195"/>
      <c r="E376" s="1195"/>
      <c r="F376" s="1195"/>
    </row>
  </sheetData>
  <mergeCells count="3">
    <mergeCell ref="A2:F2"/>
    <mergeCell ref="A4:B4"/>
    <mergeCell ref="A361:E361"/>
  </mergeCells>
  <pageMargins left="0.7" right="0.7" top="0.75" bottom="0.75" header="0.3" footer="0.3"/>
  <pageSetup scale="56" orientation="portrait" r:id="rId1"/>
  <rowBreaks count="3" manualBreakCount="3">
    <brk id="51" max="5" man="1"/>
    <brk id="128" max="16383" man="1"/>
    <brk id="278"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3"/>
  <sheetViews>
    <sheetView view="pageBreakPreview" topLeftCell="A256" zoomScaleNormal="100" zoomScaleSheetLayoutView="100" workbookViewId="0">
      <selection activeCell="H273" sqref="H273"/>
    </sheetView>
  </sheetViews>
  <sheetFormatPr defaultRowHeight="15"/>
  <cols>
    <col min="1" max="1" width="12.7109375" customWidth="1"/>
    <col min="2" max="2" width="56.42578125" customWidth="1"/>
    <col min="3" max="3" width="7.140625" customWidth="1"/>
    <col min="4" max="4" width="10.7109375" customWidth="1"/>
    <col min="5" max="5" width="14.5703125" customWidth="1"/>
    <col min="6" max="6" width="16.7109375" customWidth="1"/>
  </cols>
  <sheetData>
    <row r="1" spans="1:6" ht="15" customHeight="1">
      <c r="A1" s="388" t="s">
        <v>464</v>
      </c>
      <c r="B1" s="388"/>
      <c r="C1" s="388"/>
      <c r="D1" s="388"/>
      <c r="E1" s="388"/>
      <c r="F1" s="388"/>
    </row>
    <row r="2" spans="1:6">
      <c r="A2" s="1682" t="s">
        <v>974</v>
      </c>
      <c r="B2" s="1683"/>
      <c r="C2" s="1683"/>
      <c r="D2" s="1683"/>
      <c r="E2" s="1683"/>
      <c r="F2" s="1684"/>
    </row>
    <row r="3" spans="1:6">
      <c r="A3" s="388"/>
      <c r="B3" s="389"/>
      <c r="C3" s="390"/>
      <c r="D3" s="390"/>
      <c r="E3" s="466"/>
      <c r="F3" s="466"/>
    </row>
    <row r="4" spans="1:6">
      <c r="A4" s="1690" t="s">
        <v>922</v>
      </c>
      <c r="B4" s="1690"/>
      <c r="C4" s="393"/>
      <c r="D4" s="393"/>
      <c r="E4" s="467"/>
      <c r="F4" s="467"/>
    </row>
    <row r="5" spans="1:6">
      <c r="A5" s="1143" t="s">
        <v>512</v>
      </c>
      <c r="B5" s="392"/>
      <c r="C5" s="393"/>
      <c r="D5" s="393"/>
      <c r="E5" s="467"/>
      <c r="F5" s="467"/>
    </row>
    <row r="6" spans="1:6">
      <c r="A6" s="396"/>
      <c r="B6" s="392"/>
      <c r="C6" s="393"/>
      <c r="D6" s="393"/>
      <c r="E6" s="468"/>
      <c r="F6" s="468"/>
    </row>
    <row r="7" spans="1:6">
      <c r="A7" s="398" t="s">
        <v>1</v>
      </c>
      <c r="B7" s="399" t="s">
        <v>2</v>
      </c>
      <c r="C7" s="399" t="s">
        <v>3</v>
      </c>
      <c r="D7" s="400" t="s">
        <v>4</v>
      </c>
      <c r="E7" s="469" t="s">
        <v>5</v>
      </c>
      <c r="F7" s="469" t="s">
        <v>6</v>
      </c>
    </row>
    <row r="8" spans="1:6">
      <c r="A8" s="402"/>
      <c r="B8" s="403"/>
      <c r="C8" s="404"/>
      <c r="D8" s="405"/>
      <c r="E8" s="470" t="s">
        <v>365</v>
      </c>
      <c r="F8" s="470" t="s">
        <v>365</v>
      </c>
    </row>
    <row r="9" spans="1:6">
      <c r="A9" s="407"/>
      <c r="B9" s="408"/>
      <c r="C9" s="409"/>
      <c r="D9" s="409"/>
      <c r="E9" s="471"/>
      <c r="F9" s="1196"/>
    </row>
    <row r="10" spans="1:6">
      <c r="A10" s="472"/>
      <c r="B10" s="473" t="s">
        <v>154</v>
      </c>
      <c r="C10" s="474"/>
      <c r="D10" s="475"/>
      <c r="E10" s="476"/>
      <c r="F10" s="477"/>
    </row>
    <row r="11" spans="1:6">
      <c r="A11" s="472"/>
      <c r="B11" s="473"/>
      <c r="C11" s="474"/>
      <c r="D11" s="475"/>
      <c r="E11" s="476"/>
      <c r="F11" s="477"/>
    </row>
    <row r="12" spans="1:6" ht="51">
      <c r="A12" s="997"/>
      <c r="B12" s="478" t="s">
        <v>1298</v>
      </c>
      <c r="C12" s="998"/>
      <c r="D12" s="475"/>
      <c r="E12" s="999"/>
      <c r="F12" s="477"/>
    </row>
    <row r="13" spans="1:6">
      <c r="A13" s="1000"/>
      <c r="B13" s="1001" t="s">
        <v>989</v>
      </c>
      <c r="C13" s="1002"/>
      <c r="D13" s="1003"/>
      <c r="E13" s="1004"/>
      <c r="F13" s="479"/>
    </row>
    <row r="14" spans="1:6">
      <c r="A14" s="1005"/>
      <c r="B14" s="1006" t="s">
        <v>159</v>
      </c>
      <c r="C14" s="228"/>
      <c r="D14" s="1007"/>
      <c r="E14" s="1008"/>
      <c r="F14" s="479"/>
    </row>
    <row r="15" spans="1:6">
      <c r="A15" s="1005"/>
      <c r="B15" s="1006"/>
      <c r="C15" s="228"/>
      <c r="D15" s="1007"/>
      <c r="E15" s="1008"/>
      <c r="F15" s="479"/>
    </row>
    <row r="16" spans="1:6">
      <c r="A16" s="1197"/>
      <c r="B16" s="1198" t="s">
        <v>473</v>
      </c>
      <c r="C16" s="1190"/>
      <c r="D16" s="1199"/>
      <c r="E16" s="1200"/>
      <c r="F16" s="1200"/>
    </row>
    <row r="17" spans="1:6">
      <c r="A17" s="1197"/>
      <c r="B17" s="1198"/>
      <c r="C17" s="1190"/>
      <c r="D17" s="1199"/>
      <c r="E17" s="1200"/>
      <c r="F17" s="1200"/>
    </row>
    <row r="18" spans="1:6">
      <c r="A18" s="425"/>
      <c r="B18" s="422" t="s">
        <v>198</v>
      </c>
      <c r="C18" s="425"/>
      <c r="D18" s="1150"/>
      <c r="E18" s="754"/>
      <c r="F18" s="1200"/>
    </row>
    <row r="19" spans="1:6">
      <c r="A19" s="425"/>
      <c r="B19" s="422"/>
      <c r="C19" s="425"/>
      <c r="D19" s="1150"/>
      <c r="E19" s="754"/>
      <c r="F19" s="1200"/>
    </row>
    <row r="20" spans="1:6" ht="38.25">
      <c r="A20" s="425"/>
      <c r="B20" s="454" t="s">
        <v>1034</v>
      </c>
      <c r="C20" s="425"/>
      <c r="D20" s="1150"/>
      <c r="E20" s="754"/>
      <c r="F20" s="1200"/>
    </row>
    <row r="21" spans="1:6">
      <c r="A21" s="425"/>
      <c r="B21" s="424"/>
      <c r="C21" s="425"/>
      <c r="D21" s="1150"/>
      <c r="E21" s="754"/>
      <c r="F21" s="1200"/>
    </row>
    <row r="22" spans="1:6">
      <c r="A22" s="275" t="s">
        <v>534</v>
      </c>
      <c r="B22" s="424" t="s">
        <v>1035</v>
      </c>
      <c r="C22" s="425" t="s">
        <v>81</v>
      </c>
      <c r="D22" s="1150">
        <f>11*11*3*95%</f>
        <v>344.84999999999997</v>
      </c>
      <c r="E22" s="754"/>
      <c r="F22" s="754">
        <f>D22*E22</f>
        <v>0</v>
      </c>
    </row>
    <row r="23" spans="1:6">
      <c r="A23" s="425"/>
      <c r="B23" s="424"/>
      <c r="C23" s="425"/>
      <c r="D23" s="1150"/>
      <c r="E23" s="754"/>
      <c r="F23" s="1200"/>
    </row>
    <row r="24" spans="1:6">
      <c r="A24" s="1201"/>
      <c r="B24" s="1202" t="s">
        <v>200</v>
      </c>
      <c r="C24" s="425"/>
      <c r="D24" s="1180"/>
      <c r="E24" s="1203"/>
      <c r="F24" s="1200"/>
    </row>
    <row r="25" spans="1:6">
      <c r="A25" s="1201"/>
      <c r="B25" s="1202"/>
      <c r="C25" s="425"/>
      <c r="D25" s="1180"/>
      <c r="E25" s="1203"/>
      <c r="F25" s="1200"/>
    </row>
    <row r="26" spans="1:6" ht="25.5">
      <c r="A26" s="1201"/>
      <c r="B26" s="1204" t="s">
        <v>1036</v>
      </c>
      <c r="C26" s="425"/>
      <c r="D26" s="1180"/>
      <c r="E26" s="1203"/>
      <c r="F26" s="1200"/>
    </row>
    <row r="27" spans="1:6">
      <c r="A27" s="1201"/>
      <c r="B27" s="1205"/>
      <c r="C27" s="425"/>
      <c r="D27" s="1180"/>
      <c r="E27" s="1203"/>
      <c r="F27" s="1200"/>
    </row>
    <row r="28" spans="1:6">
      <c r="A28" s="1201" t="s">
        <v>272</v>
      </c>
      <c r="B28" s="1206" t="s">
        <v>478</v>
      </c>
      <c r="C28" s="425" t="s">
        <v>81</v>
      </c>
      <c r="D28" s="1150">
        <f>11*11*3*5%</f>
        <v>18.150000000000002</v>
      </c>
      <c r="E28" s="1203"/>
      <c r="F28" s="754">
        <f>D28*E28</f>
        <v>0</v>
      </c>
    </row>
    <row r="29" spans="1:6">
      <c r="A29" s="425"/>
      <c r="B29" s="424"/>
      <c r="C29" s="425"/>
      <c r="D29" s="1150"/>
      <c r="E29" s="754"/>
      <c r="F29" s="1200"/>
    </row>
    <row r="30" spans="1:6">
      <c r="A30" s="1197"/>
      <c r="B30" s="1207" t="s">
        <v>201</v>
      </c>
      <c r="C30" s="1190"/>
      <c r="D30" s="1199"/>
      <c r="E30" s="1200"/>
      <c r="F30" s="1200"/>
    </row>
    <row r="31" spans="1:6">
      <c r="A31" s="1197"/>
      <c r="B31" s="1208"/>
      <c r="C31" s="1190"/>
      <c r="D31" s="1199"/>
      <c r="E31" s="1200"/>
      <c r="F31" s="1200"/>
    </row>
    <row r="32" spans="1:6">
      <c r="A32" s="1197"/>
      <c r="B32" s="1209" t="s">
        <v>275</v>
      </c>
      <c r="C32" s="1190"/>
      <c r="D32" s="1199"/>
      <c r="E32" s="1200"/>
      <c r="F32" s="1200"/>
    </row>
    <row r="33" spans="1:6">
      <c r="A33" s="1197"/>
      <c r="B33" s="1210"/>
      <c r="C33" s="1190"/>
      <c r="D33" s="1199"/>
      <c r="E33" s="1200"/>
      <c r="F33" s="1200"/>
    </row>
    <row r="34" spans="1:6" ht="25.5">
      <c r="A34" s="1197"/>
      <c r="B34" s="1211" t="s">
        <v>276</v>
      </c>
      <c r="C34" s="1190"/>
      <c r="D34" s="1199"/>
      <c r="E34" s="1200"/>
      <c r="F34" s="1200"/>
    </row>
    <row r="35" spans="1:6">
      <c r="A35" s="1197"/>
      <c r="B35" s="1208"/>
      <c r="C35" s="1190"/>
      <c r="D35" s="1199"/>
      <c r="E35" s="1200"/>
      <c r="F35" s="1200"/>
    </row>
    <row r="36" spans="1:6" ht="25.5">
      <c r="A36" s="275" t="s">
        <v>277</v>
      </c>
      <c r="B36" s="424" t="s">
        <v>278</v>
      </c>
      <c r="C36" s="425" t="s">
        <v>89</v>
      </c>
      <c r="D36" s="1150">
        <v>41.401499999999999</v>
      </c>
      <c r="E36" s="754"/>
      <c r="F36" s="754">
        <f>D36*E36</f>
        <v>0</v>
      </c>
    </row>
    <row r="37" spans="1:6">
      <c r="A37" s="275"/>
      <c r="B37" s="424"/>
      <c r="C37" s="425"/>
      <c r="D37" s="1150"/>
      <c r="E37" s="754"/>
      <c r="F37" s="754"/>
    </row>
    <row r="38" spans="1:6" ht="25.5">
      <c r="A38" s="1212" t="s">
        <v>279</v>
      </c>
      <c r="B38" s="1213" t="s">
        <v>205</v>
      </c>
      <c r="C38" s="425" t="s">
        <v>89</v>
      </c>
      <c r="D38" s="1180">
        <v>5.92</v>
      </c>
      <c r="E38" s="1203"/>
      <c r="F38" s="754">
        <f>D38*E38</f>
        <v>0</v>
      </c>
    </row>
    <row r="39" spans="1:6">
      <c r="A39" s="425"/>
      <c r="B39" s="424"/>
      <c r="C39" s="425"/>
      <c r="D39" s="1150"/>
      <c r="E39" s="754"/>
      <c r="F39" s="754"/>
    </row>
    <row r="40" spans="1:6">
      <c r="A40" s="425"/>
      <c r="B40" s="429" t="s">
        <v>202</v>
      </c>
      <c r="C40" s="425"/>
      <c r="D40" s="1150"/>
      <c r="E40" s="754"/>
      <c r="F40" s="754"/>
    </row>
    <row r="41" spans="1:6">
      <c r="A41" s="425"/>
      <c r="B41" s="1214"/>
      <c r="C41" s="425"/>
      <c r="D41" s="1150"/>
      <c r="E41" s="754"/>
      <c r="F41" s="754"/>
    </row>
    <row r="42" spans="1:6" ht="25.5">
      <c r="A42" s="425"/>
      <c r="B42" s="1215" t="s">
        <v>280</v>
      </c>
      <c r="C42" s="425"/>
      <c r="D42" s="432"/>
      <c r="E42" s="754"/>
      <c r="F42" s="754"/>
    </row>
    <row r="43" spans="1:6">
      <c r="A43" s="425"/>
      <c r="B43" s="424"/>
      <c r="C43" s="425"/>
      <c r="D43" s="432"/>
      <c r="E43" s="754"/>
      <c r="F43" s="754"/>
    </row>
    <row r="44" spans="1:6" ht="25.5">
      <c r="A44" s="275" t="s">
        <v>203</v>
      </c>
      <c r="B44" s="424" t="s">
        <v>278</v>
      </c>
      <c r="C44" s="425" t="s">
        <v>89</v>
      </c>
      <c r="D44" s="1150">
        <v>64.385599999999997</v>
      </c>
      <c r="E44" s="754"/>
      <c r="F44" s="754">
        <f>D44*E44</f>
        <v>0</v>
      </c>
    </row>
    <row r="45" spans="1:6">
      <c r="A45" s="275"/>
      <c r="B45" s="424"/>
      <c r="C45" s="425"/>
      <c r="D45" s="432"/>
      <c r="E45" s="754"/>
      <c r="F45" s="754"/>
    </row>
    <row r="46" spans="1:6" ht="25.5">
      <c r="A46" s="1212" t="s">
        <v>204</v>
      </c>
      <c r="B46" s="1213" t="s">
        <v>205</v>
      </c>
      <c r="C46" s="425" t="s">
        <v>89</v>
      </c>
      <c r="D46" s="1171">
        <v>5.18</v>
      </c>
      <c r="E46" s="1203"/>
      <c r="F46" s="754">
        <f>D46*E46</f>
        <v>0</v>
      </c>
    </row>
    <row r="47" spans="1:6">
      <c r="A47" s="1212"/>
      <c r="B47" s="1174"/>
      <c r="C47" s="438"/>
      <c r="D47" s="455"/>
      <c r="E47" s="1203"/>
      <c r="F47" s="1216"/>
    </row>
    <row r="48" spans="1:6">
      <c r="A48" s="425"/>
      <c r="B48" s="429" t="s">
        <v>206</v>
      </c>
      <c r="C48" s="453"/>
      <c r="D48" s="1217"/>
      <c r="E48" s="754"/>
      <c r="F48" s="1200"/>
    </row>
    <row r="49" spans="1:6">
      <c r="A49" s="425"/>
      <c r="B49" s="429"/>
      <c r="C49" s="425"/>
      <c r="D49" s="432"/>
      <c r="E49" s="754"/>
      <c r="F49" s="1200"/>
    </row>
    <row r="50" spans="1:6" ht="25.5">
      <c r="A50" s="425"/>
      <c r="B50" s="454" t="s">
        <v>1037</v>
      </c>
      <c r="C50" s="425"/>
      <c r="D50" s="432"/>
      <c r="E50" s="754"/>
      <c r="F50" s="1200"/>
    </row>
    <row r="51" spans="1:6">
      <c r="A51" s="425"/>
      <c r="B51" s="424"/>
      <c r="C51" s="425"/>
      <c r="D51" s="432"/>
      <c r="E51" s="754"/>
      <c r="F51" s="1200"/>
    </row>
    <row r="52" spans="1:6">
      <c r="A52" s="425" t="s">
        <v>249</v>
      </c>
      <c r="B52" s="424" t="s">
        <v>282</v>
      </c>
      <c r="C52" s="425" t="s">
        <v>81</v>
      </c>
      <c r="D52" s="1150">
        <f>D22*40%</f>
        <v>137.94</v>
      </c>
      <c r="E52" s="754"/>
      <c r="F52" s="754">
        <f>D52*E52</f>
        <v>0</v>
      </c>
    </row>
    <row r="53" spans="1:6">
      <c r="A53" s="438" t="s">
        <v>208</v>
      </c>
      <c r="B53" s="1213" t="s">
        <v>200</v>
      </c>
      <c r="C53" s="425" t="s">
        <v>81</v>
      </c>
      <c r="D53" s="1171">
        <f>D28*40%</f>
        <v>7.2600000000000016</v>
      </c>
      <c r="E53" s="754"/>
      <c r="F53" s="754">
        <f>D53*E53</f>
        <v>0</v>
      </c>
    </row>
    <row r="54" spans="1:6">
      <c r="A54" s="425"/>
      <c r="B54" s="424"/>
      <c r="C54" s="425"/>
      <c r="D54" s="432"/>
      <c r="E54" s="754"/>
      <c r="F54" s="1200"/>
    </row>
    <row r="55" spans="1:6">
      <c r="A55" s="425"/>
      <c r="B55" s="424"/>
      <c r="C55" s="425"/>
      <c r="D55" s="432"/>
      <c r="E55" s="754"/>
      <c r="F55" s="754"/>
    </row>
    <row r="56" spans="1:6">
      <c r="A56" s="1218"/>
      <c r="B56" s="1219"/>
      <c r="C56" s="1220"/>
      <c r="D56" s="1221"/>
      <c r="E56" s="1222" t="s">
        <v>48</v>
      </c>
      <c r="F56" s="1223">
        <f>SUM(F13:F55)</f>
        <v>0</v>
      </c>
    </row>
    <row r="57" spans="1:6">
      <c r="A57" s="425"/>
      <c r="B57" s="424"/>
      <c r="C57" s="425"/>
      <c r="D57" s="432"/>
      <c r="E57" s="754"/>
      <c r="F57" s="754"/>
    </row>
    <row r="58" spans="1:6">
      <c r="A58" s="1197"/>
      <c r="B58" s="1198" t="s">
        <v>160</v>
      </c>
      <c r="C58" s="1190"/>
      <c r="D58" s="1199"/>
      <c r="E58" s="1200"/>
      <c r="F58" s="1200"/>
    </row>
    <row r="59" spans="1:6">
      <c r="A59" s="1197"/>
      <c r="B59" s="1224"/>
      <c r="C59" s="1190"/>
      <c r="D59" s="1199"/>
      <c r="E59" s="1200"/>
      <c r="F59" s="1200"/>
    </row>
    <row r="60" spans="1:6">
      <c r="A60" s="1197"/>
      <c r="B60" s="1209" t="s">
        <v>481</v>
      </c>
      <c r="C60" s="1190"/>
      <c r="D60" s="1199"/>
      <c r="E60" s="1200"/>
      <c r="F60" s="1200"/>
    </row>
    <row r="61" spans="1:6">
      <c r="A61" s="1197"/>
      <c r="B61" s="1209"/>
      <c r="C61" s="1190"/>
      <c r="D61" s="1199"/>
      <c r="E61" s="1200"/>
      <c r="F61" s="1200"/>
    </row>
    <row r="62" spans="1:6" ht="25.5">
      <c r="A62" s="1197"/>
      <c r="B62" s="1225" t="s">
        <v>1038</v>
      </c>
      <c r="C62" s="1190"/>
      <c r="D62" s="1199"/>
      <c r="E62" s="1200"/>
      <c r="F62" s="1200"/>
    </row>
    <row r="63" spans="1:6">
      <c r="A63" s="1197"/>
      <c r="B63" s="1225"/>
      <c r="C63" s="1190"/>
      <c r="D63" s="1199"/>
      <c r="E63" s="1200"/>
      <c r="F63" s="1200"/>
    </row>
    <row r="64" spans="1:6" ht="25.5">
      <c r="A64" s="275" t="s">
        <v>482</v>
      </c>
      <c r="B64" s="424" t="s">
        <v>1039</v>
      </c>
      <c r="C64" s="425" t="s">
        <v>81</v>
      </c>
      <c r="D64" s="426">
        <v>19.315799999999999</v>
      </c>
      <c r="E64" s="754"/>
      <c r="F64" s="754">
        <f>D64*E64</f>
        <v>0</v>
      </c>
    </row>
    <row r="65" spans="1:6">
      <c r="A65" s="425" t="s">
        <v>1040</v>
      </c>
      <c r="B65" s="424" t="s">
        <v>1041</v>
      </c>
      <c r="C65" s="425" t="s">
        <v>81</v>
      </c>
      <c r="D65" s="426">
        <v>6.4091999999999993</v>
      </c>
      <c r="E65" s="754"/>
      <c r="F65" s="754">
        <f>D65*E65</f>
        <v>0</v>
      </c>
    </row>
    <row r="66" spans="1:6">
      <c r="A66" s="1226"/>
      <c r="B66" s="482"/>
      <c r="C66" s="438"/>
      <c r="D66" s="1227"/>
      <c r="E66" s="1228"/>
      <c r="F66" s="1229"/>
    </row>
    <row r="67" spans="1:6">
      <c r="A67" s="433"/>
      <c r="B67" s="1174"/>
      <c r="C67" s="438"/>
      <c r="D67" s="1227"/>
      <c r="E67" s="1228"/>
      <c r="F67" s="1229"/>
    </row>
    <row r="68" spans="1:6">
      <c r="A68" s="1230"/>
      <c r="B68" s="161" t="s">
        <v>214</v>
      </c>
      <c r="C68" s="277"/>
      <c r="D68" s="633"/>
      <c r="E68" s="1231"/>
      <c r="F68" s="1232"/>
    </row>
    <row r="69" spans="1:6">
      <c r="A69" s="1230"/>
      <c r="B69" s="160"/>
      <c r="C69" s="277"/>
      <c r="D69" s="633"/>
      <c r="E69" s="1231"/>
      <c r="F69" s="1232"/>
    </row>
    <row r="70" spans="1:6">
      <c r="A70" s="1230"/>
      <c r="B70" s="161" t="s">
        <v>215</v>
      </c>
      <c r="C70" s="277"/>
      <c r="D70" s="633"/>
      <c r="E70" s="1231"/>
      <c r="F70" s="1232"/>
    </row>
    <row r="71" spans="1:6">
      <c r="A71" s="1230"/>
      <c r="B71" s="160"/>
      <c r="C71" s="277"/>
      <c r="D71" s="633"/>
      <c r="E71" s="1231"/>
      <c r="F71" s="1232"/>
    </row>
    <row r="72" spans="1:6">
      <c r="A72" s="1230"/>
      <c r="B72" s="1233" t="s">
        <v>161</v>
      </c>
      <c r="C72" s="277"/>
      <c r="D72" s="633"/>
      <c r="E72" s="1231"/>
      <c r="F72" s="1232"/>
    </row>
    <row r="73" spans="1:6">
      <c r="A73" s="1230"/>
      <c r="B73" s="1233"/>
      <c r="C73" s="277"/>
      <c r="D73" s="633"/>
      <c r="E73" s="1231"/>
      <c r="F73" s="1232"/>
    </row>
    <row r="74" spans="1:6">
      <c r="A74" s="1230"/>
      <c r="B74" s="1234" t="s">
        <v>216</v>
      </c>
      <c r="C74" s="277"/>
      <c r="D74" s="633"/>
      <c r="E74" s="1231"/>
      <c r="F74" s="1232"/>
    </row>
    <row r="75" spans="1:6">
      <c r="A75" s="1230"/>
      <c r="B75" s="1234"/>
      <c r="C75" s="277"/>
      <c r="D75" s="633"/>
      <c r="E75" s="1231"/>
      <c r="F75" s="1232"/>
    </row>
    <row r="76" spans="1:6" ht="38.25">
      <c r="A76" s="1230"/>
      <c r="B76" s="159" t="s">
        <v>1042</v>
      </c>
      <c r="C76" s="277"/>
      <c r="D76" s="633"/>
      <c r="E76" s="1231"/>
      <c r="F76" s="1232"/>
    </row>
    <row r="77" spans="1:6">
      <c r="A77" s="1230"/>
      <c r="B77" s="160"/>
      <c r="C77" s="277"/>
      <c r="D77" s="633"/>
      <c r="E77" s="1231"/>
      <c r="F77" s="1232"/>
    </row>
    <row r="78" spans="1:6">
      <c r="A78" s="1230" t="s">
        <v>1043</v>
      </c>
      <c r="B78" s="160" t="s">
        <v>1044</v>
      </c>
      <c r="C78" s="277" t="s">
        <v>81</v>
      </c>
      <c r="D78" s="633">
        <v>1.1000000000000001</v>
      </c>
      <c r="E78" s="1235"/>
      <c r="F78" s="1236">
        <f>E78*D78</f>
        <v>0</v>
      </c>
    </row>
    <row r="79" spans="1:6">
      <c r="A79" s="1230"/>
      <c r="B79" s="149"/>
      <c r="C79" s="277"/>
      <c r="D79" s="633"/>
      <c r="E79" s="1231"/>
      <c r="F79" s="1232"/>
    </row>
    <row r="80" spans="1:6">
      <c r="A80" s="1230"/>
      <c r="B80" s="1234" t="s">
        <v>993</v>
      </c>
      <c r="C80" s="277"/>
      <c r="D80" s="633"/>
      <c r="E80" s="1231"/>
      <c r="F80" s="1232"/>
    </row>
    <row r="81" spans="1:6">
      <c r="A81" s="1230"/>
      <c r="B81" s="1234"/>
      <c r="C81" s="277"/>
      <c r="D81" s="633"/>
      <c r="E81" s="1231"/>
      <c r="F81" s="1232"/>
    </row>
    <row r="82" spans="1:6" ht="38.25">
      <c r="A82" s="1230"/>
      <c r="B82" s="159" t="s">
        <v>1045</v>
      </c>
      <c r="C82" s="277"/>
      <c r="D82" s="633"/>
      <c r="E82" s="1231"/>
      <c r="F82" s="1232"/>
    </row>
    <row r="83" spans="1:6">
      <c r="A83" s="1230"/>
      <c r="B83" s="160"/>
      <c r="C83" s="277"/>
      <c r="D83" s="633"/>
      <c r="E83" s="1231"/>
      <c r="F83" s="1232"/>
    </row>
    <row r="84" spans="1:6">
      <c r="A84" s="1230" t="s">
        <v>1046</v>
      </c>
      <c r="B84" s="160" t="s">
        <v>1044</v>
      </c>
      <c r="C84" s="277" t="s">
        <v>81</v>
      </c>
      <c r="D84" s="633">
        <v>11.01</v>
      </c>
      <c r="E84" s="1235"/>
      <c r="F84" s="1232">
        <f>E84*D84</f>
        <v>0</v>
      </c>
    </row>
    <row r="85" spans="1:6">
      <c r="A85" s="1230"/>
      <c r="B85" s="149"/>
      <c r="C85" s="277"/>
      <c r="D85" s="633"/>
      <c r="E85" s="1231"/>
      <c r="F85" s="1232"/>
    </row>
    <row r="86" spans="1:6">
      <c r="A86" s="1230"/>
      <c r="B86" s="157" t="s">
        <v>995</v>
      </c>
      <c r="C86" s="277"/>
      <c r="D86" s="633"/>
      <c r="E86" s="1231"/>
      <c r="F86" s="1232"/>
    </row>
    <row r="87" spans="1:6">
      <c r="A87" s="1230"/>
      <c r="B87" s="149"/>
      <c r="C87" s="277"/>
      <c r="D87" s="633"/>
      <c r="E87" s="1231"/>
      <c r="F87" s="1232"/>
    </row>
    <row r="88" spans="1:6">
      <c r="A88" s="1230"/>
      <c r="B88" s="1234" t="s">
        <v>219</v>
      </c>
      <c r="C88" s="277"/>
      <c r="D88" s="633"/>
      <c r="E88" s="1231"/>
      <c r="F88" s="1232"/>
    </row>
    <row r="89" spans="1:6">
      <c r="A89" s="1230"/>
      <c r="B89" s="1234"/>
      <c r="C89" s="277"/>
      <c r="D89" s="633"/>
      <c r="E89" s="1231"/>
      <c r="F89" s="1232"/>
    </row>
    <row r="90" spans="1:6">
      <c r="A90" s="1230"/>
      <c r="B90" s="150" t="s">
        <v>1047</v>
      </c>
      <c r="C90" s="277"/>
      <c r="D90" s="633"/>
      <c r="E90" s="1231"/>
      <c r="F90" s="1232"/>
    </row>
    <row r="91" spans="1:6">
      <c r="A91" s="1230"/>
      <c r="B91" s="160"/>
      <c r="C91" s="277"/>
      <c r="D91" s="633"/>
      <c r="E91" s="1231"/>
      <c r="F91" s="1232"/>
    </row>
    <row r="92" spans="1:6">
      <c r="A92" s="1237" t="s">
        <v>1048</v>
      </c>
      <c r="B92" s="160" t="s">
        <v>221</v>
      </c>
      <c r="C92" s="277" t="s">
        <v>81</v>
      </c>
      <c r="D92" s="633">
        <v>1.1000000000000001</v>
      </c>
      <c r="E92" s="1235"/>
      <c r="F92" s="1232">
        <f>E92*D92</f>
        <v>0</v>
      </c>
    </row>
    <row r="93" spans="1:6">
      <c r="A93" s="1237"/>
      <c r="B93" s="160"/>
      <c r="C93" s="277"/>
      <c r="D93" s="633"/>
      <c r="E93" s="1235"/>
      <c r="F93" s="1232"/>
    </row>
    <row r="94" spans="1:6">
      <c r="A94" s="1230"/>
      <c r="B94" s="160"/>
      <c r="C94" s="277"/>
      <c r="D94" s="633"/>
      <c r="E94" s="1231"/>
      <c r="F94" s="1232"/>
    </row>
    <row r="95" spans="1:6">
      <c r="A95" s="1230"/>
      <c r="B95" s="1238" t="s">
        <v>997</v>
      </c>
      <c r="C95" s="277"/>
      <c r="D95" s="633"/>
      <c r="E95" s="1231"/>
      <c r="F95" s="1232"/>
    </row>
    <row r="96" spans="1:6">
      <c r="A96" s="1230"/>
      <c r="B96" s="1209" t="s">
        <v>222</v>
      </c>
      <c r="C96" s="277"/>
      <c r="D96" s="633"/>
      <c r="E96" s="1231"/>
      <c r="F96" s="1232"/>
    </row>
    <row r="97" spans="1:6" ht="25.5">
      <c r="A97" s="1230"/>
      <c r="B97" s="159" t="s">
        <v>1049</v>
      </c>
      <c r="C97" s="277"/>
      <c r="D97" s="633"/>
      <c r="E97" s="1231"/>
      <c r="F97" s="1232"/>
    </row>
    <row r="98" spans="1:6">
      <c r="A98" s="1230"/>
      <c r="B98" s="160"/>
      <c r="C98" s="277"/>
      <c r="D98" s="633"/>
      <c r="E98" s="1231"/>
      <c r="F98" s="1232"/>
    </row>
    <row r="99" spans="1:6">
      <c r="A99" s="1237" t="s">
        <v>223</v>
      </c>
      <c r="B99" s="160" t="s">
        <v>1025</v>
      </c>
      <c r="C99" s="277" t="s">
        <v>81</v>
      </c>
      <c r="D99" s="633">
        <v>11.01</v>
      </c>
      <c r="E99" s="1235"/>
      <c r="F99" s="1236">
        <f>E99*D99</f>
        <v>0</v>
      </c>
    </row>
    <row r="100" spans="1:6">
      <c r="A100" s="1237"/>
      <c r="B100" s="160"/>
      <c r="C100" s="277"/>
      <c r="D100" s="633"/>
      <c r="E100" s="1235"/>
      <c r="F100" s="1236"/>
    </row>
    <row r="101" spans="1:6">
      <c r="A101" s="1237"/>
      <c r="B101" s="1207" t="s">
        <v>997</v>
      </c>
      <c r="C101" s="1190"/>
      <c r="D101" s="1239"/>
      <c r="E101" s="1200"/>
      <c r="F101" s="1200"/>
    </row>
    <row r="102" spans="1:6">
      <c r="A102" s="1237"/>
      <c r="B102" s="1208"/>
      <c r="C102" s="1190"/>
      <c r="D102" s="1239"/>
      <c r="E102" s="1200"/>
      <c r="F102" s="1200"/>
    </row>
    <row r="103" spans="1:6">
      <c r="A103" s="1237"/>
      <c r="B103" s="1209" t="s">
        <v>222</v>
      </c>
      <c r="C103" s="1190"/>
      <c r="D103" s="1239"/>
      <c r="E103" s="1200"/>
      <c r="F103" s="1200"/>
    </row>
    <row r="104" spans="1:6">
      <c r="A104" s="1237"/>
      <c r="B104" s="1208"/>
      <c r="C104" s="1190"/>
      <c r="D104" s="1239"/>
      <c r="E104" s="1200"/>
      <c r="F104" s="1200"/>
    </row>
    <row r="105" spans="1:6" ht="25.5">
      <c r="A105" s="1237"/>
      <c r="B105" s="1225" t="s">
        <v>1050</v>
      </c>
      <c r="C105" s="1190"/>
      <c r="D105" s="1239"/>
      <c r="E105" s="1200"/>
      <c r="F105" s="1200"/>
    </row>
    <row r="106" spans="1:6">
      <c r="A106" s="1237"/>
      <c r="B106" s="1208"/>
      <c r="C106" s="1190"/>
      <c r="D106" s="1239"/>
      <c r="E106" s="1200"/>
      <c r="F106" s="1200"/>
    </row>
    <row r="107" spans="1:6">
      <c r="A107" s="1230" t="s">
        <v>1051</v>
      </c>
      <c r="B107" s="1208" t="s">
        <v>221</v>
      </c>
      <c r="C107" s="1190" t="s">
        <v>81</v>
      </c>
      <c r="D107" s="1240">
        <v>0.31</v>
      </c>
      <c r="E107" s="754"/>
      <c r="F107" s="754">
        <f>D107*E107</f>
        <v>0</v>
      </c>
    </row>
    <row r="108" spans="1:6">
      <c r="A108" s="1230"/>
      <c r="B108" s="1208"/>
      <c r="C108" s="1190"/>
      <c r="D108" s="1240"/>
      <c r="E108" s="754"/>
      <c r="F108" s="754"/>
    </row>
    <row r="109" spans="1:6">
      <c r="A109" s="1230"/>
      <c r="B109" s="1238" t="s">
        <v>1000</v>
      </c>
      <c r="C109" s="1190"/>
      <c r="D109" s="1240"/>
      <c r="E109" s="754"/>
      <c r="F109" s="754"/>
    </row>
    <row r="110" spans="1:6">
      <c r="A110" s="1230"/>
      <c r="B110" s="1208"/>
      <c r="C110" s="1190"/>
      <c r="D110" s="1239"/>
      <c r="E110" s="1200"/>
      <c r="F110" s="1200"/>
    </row>
    <row r="111" spans="1:6" ht="25.5">
      <c r="A111" s="1230"/>
      <c r="B111" s="159" t="s">
        <v>1001</v>
      </c>
      <c r="C111" s="277"/>
      <c r="D111" s="633"/>
      <c r="E111" s="1231"/>
      <c r="F111" s="1232"/>
    </row>
    <row r="112" spans="1:6">
      <c r="A112" s="1230"/>
      <c r="B112" s="160"/>
      <c r="C112" s="277"/>
      <c r="D112" s="633"/>
      <c r="E112" s="1231"/>
      <c r="F112" s="1232"/>
    </row>
    <row r="113" spans="1:6">
      <c r="A113" s="1237" t="s">
        <v>1002</v>
      </c>
      <c r="B113" s="1208" t="s">
        <v>221</v>
      </c>
      <c r="C113" s="277" t="s">
        <v>81</v>
      </c>
      <c r="D113" s="633">
        <v>1.05</v>
      </c>
      <c r="E113" s="754"/>
      <c r="F113" s="1236">
        <f>E113*D113</f>
        <v>0</v>
      </c>
    </row>
    <row r="114" spans="1:6">
      <c r="A114" s="1169"/>
      <c r="B114" s="577"/>
      <c r="C114" s="277"/>
      <c r="D114" s="582"/>
      <c r="E114" s="1241"/>
      <c r="F114" s="1242"/>
    </row>
    <row r="115" spans="1:6">
      <c r="A115" s="1230"/>
      <c r="B115" s="160"/>
      <c r="C115" s="277"/>
      <c r="D115" s="633"/>
      <c r="E115" s="1231"/>
      <c r="F115" s="1236"/>
    </row>
    <row r="116" spans="1:6">
      <c r="A116" s="1243"/>
      <c r="B116" s="1244"/>
      <c r="C116" s="1245"/>
      <c r="D116" s="1246"/>
      <c r="E116" s="1247" t="s">
        <v>48</v>
      </c>
      <c r="F116" s="1248">
        <f>SUM(F57:F115)</f>
        <v>0</v>
      </c>
    </row>
    <row r="117" spans="1:6">
      <c r="A117" s="1230"/>
      <c r="B117" s="160"/>
      <c r="C117" s="277"/>
      <c r="D117" s="633"/>
      <c r="E117" s="1231"/>
      <c r="F117" s="1232"/>
    </row>
    <row r="118" spans="1:6">
      <c r="A118" s="1197"/>
      <c r="B118" s="1198" t="s">
        <v>164</v>
      </c>
      <c r="C118" s="1190"/>
      <c r="D118" s="1239"/>
      <c r="E118" s="1200"/>
      <c r="F118" s="1200"/>
    </row>
    <row r="119" spans="1:6">
      <c r="A119" s="1197"/>
      <c r="B119" s="1224"/>
      <c r="C119" s="1190"/>
      <c r="D119" s="1239"/>
      <c r="E119" s="1200"/>
      <c r="F119" s="1200"/>
    </row>
    <row r="120" spans="1:6">
      <c r="A120" s="1197"/>
      <c r="B120" s="1207" t="s">
        <v>165</v>
      </c>
      <c r="C120" s="1190"/>
      <c r="D120" s="1239"/>
      <c r="E120" s="1200"/>
      <c r="F120" s="1200"/>
    </row>
    <row r="121" spans="1:6">
      <c r="A121" s="1197"/>
      <c r="B121" s="1208"/>
      <c r="C121" s="1190"/>
      <c r="D121" s="1239"/>
      <c r="E121" s="1200"/>
      <c r="F121" s="1200"/>
    </row>
    <row r="122" spans="1:6">
      <c r="A122" s="1197"/>
      <c r="B122" s="1249" t="s">
        <v>1052</v>
      </c>
      <c r="C122" s="1190"/>
      <c r="D122" s="1239"/>
      <c r="E122" s="1200"/>
      <c r="F122" s="1200"/>
    </row>
    <row r="123" spans="1:6">
      <c r="A123" s="1197"/>
      <c r="B123" s="1224"/>
      <c r="C123" s="1190"/>
      <c r="D123" s="1239"/>
      <c r="E123" s="1200"/>
      <c r="F123" s="1200"/>
    </row>
    <row r="124" spans="1:6">
      <c r="A124" s="1197"/>
      <c r="B124" s="1225" t="s">
        <v>227</v>
      </c>
      <c r="C124" s="1190"/>
      <c r="D124" s="1250"/>
      <c r="E124" s="1200"/>
      <c r="F124" s="1200"/>
    </row>
    <row r="125" spans="1:6">
      <c r="A125" s="1197"/>
      <c r="B125" s="1208"/>
      <c r="C125" s="1190"/>
      <c r="D125" s="1250"/>
      <c r="E125" s="1200"/>
      <c r="F125" s="1200"/>
    </row>
    <row r="126" spans="1:6">
      <c r="A126" s="1197" t="s">
        <v>228</v>
      </c>
      <c r="B126" s="1208" t="s">
        <v>1053</v>
      </c>
      <c r="C126" s="1190" t="s">
        <v>89</v>
      </c>
      <c r="D126" s="1240">
        <v>10.89</v>
      </c>
      <c r="E126" s="1251"/>
      <c r="F126" s="754">
        <f>D126*E126</f>
        <v>0</v>
      </c>
    </row>
    <row r="127" spans="1:6">
      <c r="A127" s="1197"/>
      <c r="B127" s="1208"/>
      <c r="C127" s="1190"/>
      <c r="D127" s="1240"/>
      <c r="E127" s="1251"/>
      <c r="F127" s="1200"/>
    </row>
    <row r="128" spans="1:6">
      <c r="A128" s="1197"/>
      <c r="B128" s="1225" t="s">
        <v>168</v>
      </c>
      <c r="C128" s="1190"/>
      <c r="D128" s="1240"/>
      <c r="E128" s="1200"/>
      <c r="F128" s="1200"/>
    </row>
    <row r="129" spans="1:6">
      <c r="A129" s="1197"/>
      <c r="B129" s="1208"/>
      <c r="C129" s="1190"/>
      <c r="D129" s="1240"/>
      <c r="E129" s="1200"/>
      <c r="F129" s="1200"/>
    </row>
    <row r="130" spans="1:6">
      <c r="A130" s="1197" t="s">
        <v>1006</v>
      </c>
      <c r="B130" s="1208" t="s">
        <v>1053</v>
      </c>
      <c r="C130" s="1190" t="s">
        <v>89</v>
      </c>
      <c r="D130" s="1240">
        <v>34.57</v>
      </c>
      <c r="E130" s="754"/>
      <c r="F130" s="754">
        <f>D130*E130</f>
        <v>0</v>
      </c>
    </row>
    <row r="131" spans="1:6">
      <c r="A131" s="1252"/>
      <c r="B131" s="1224"/>
      <c r="C131" s="1253"/>
      <c r="D131" s="1254"/>
      <c r="E131" s="1200"/>
      <c r="F131" s="1200"/>
    </row>
    <row r="132" spans="1:6">
      <c r="A132" s="1197"/>
      <c r="B132" s="1198" t="s">
        <v>169</v>
      </c>
      <c r="C132" s="1190"/>
      <c r="D132" s="1239"/>
      <c r="E132" s="1200"/>
      <c r="F132" s="1200"/>
    </row>
    <row r="133" spans="1:6">
      <c r="A133" s="1197"/>
      <c r="B133" s="1198"/>
      <c r="C133" s="1190"/>
      <c r="D133" s="1239"/>
      <c r="E133" s="1200"/>
      <c r="F133" s="1200"/>
    </row>
    <row r="134" spans="1:6">
      <c r="A134" s="1197"/>
      <c r="B134" s="1249" t="s">
        <v>1054</v>
      </c>
      <c r="C134" s="1190"/>
      <c r="D134" s="1239"/>
      <c r="E134" s="1200"/>
      <c r="F134" s="1200"/>
    </row>
    <row r="135" spans="1:6">
      <c r="A135" s="1197"/>
      <c r="B135" s="1249"/>
      <c r="C135" s="1190"/>
      <c r="D135" s="1239"/>
      <c r="E135" s="1200"/>
      <c r="F135" s="1200"/>
    </row>
    <row r="136" spans="1:6" ht="25.5">
      <c r="A136" s="1197"/>
      <c r="B136" s="1225" t="s">
        <v>1055</v>
      </c>
      <c r="C136" s="1190"/>
      <c r="D136" s="1239"/>
      <c r="E136" s="1200"/>
      <c r="F136" s="1200"/>
    </row>
    <row r="137" spans="1:6">
      <c r="A137" s="1197"/>
      <c r="B137" s="1224"/>
      <c r="C137" s="1190"/>
      <c r="D137" s="1239"/>
      <c r="E137" s="1200"/>
      <c r="F137" s="1200"/>
    </row>
    <row r="138" spans="1:6">
      <c r="A138" s="1197" t="s">
        <v>1056</v>
      </c>
      <c r="B138" s="1255" t="s">
        <v>297</v>
      </c>
      <c r="C138" s="1190" t="s">
        <v>79</v>
      </c>
      <c r="D138" s="1256">
        <v>0.81</v>
      </c>
      <c r="E138" s="1257"/>
      <c r="F138" s="754">
        <f>D138*E138</f>
        <v>0</v>
      </c>
    </row>
    <row r="139" spans="1:6">
      <c r="A139" s="1197"/>
      <c r="B139" s="1255"/>
      <c r="C139" s="1190"/>
      <c r="D139" s="1240"/>
      <c r="E139" s="1257"/>
      <c r="F139" s="1200"/>
    </row>
    <row r="140" spans="1:6">
      <c r="A140" s="1252"/>
      <c r="B140" s="1249" t="s">
        <v>1014</v>
      </c>
      <c r="C140" s="1253"/>
      <c r="D140" s="1258"/>
      <c r="E140" s="1200"/>
      <c r="F140" s="1200"/>
    </row>
    <row r="141" spans="1:6">
      <c r="A141" s="1252"/>
      <c r="B141" s="1224"/>
      <c r="C141" s="1253"/>
      <c r="D141" s="1258"/>
      <c r="E141" s="1200"/>
      <c r="F141" s="1200"/>
    </row>
    <row r="142" spans="1:6">
      <c r="A142" s="1252"/>
      <c r="B142" s="1259" t="s">
        <v>172</v>
      </c>
      <c r="C142" s="1253"/>
      <c r="D142" s="1258"/>
      <c r="E142" s="1200"/>
      <c r="F142" s="1200"/>
    </row>
    <row r="143" spans="1:6">
      <c r="A143" s="1252"/>
      <c r="B143" s="1224"/>
      <c r="C143" s="1253"/>
      <c r="D143" s="1258"/>
      <c r="E143" s="1260"/>
      <c r="F143" s="1200"/>
    </row>
    <row r="144" spans="1:6">
      <c r="A144" s="1197" t="s">
        <v>243</v>
      </c>
      <c r="B144" s="1224" t="s">
        <v>1057</v>
      </c>
      <c r="C144" s="1253" t="s">
        <v>89</v>
      </c>
      <c r="D144" s="1254">
        <v>100</v>
      </c>
      <c r="E144" s="1200"/>
      <c r="F144" s="754">
        <f>D144*E144</f>
        <v>0</v>
      </c>
    </row>
    <row r="145" spans="1:6">
      <c r="A145" s="1252"/>
      <c r="B145" s="1224"/>
      <c r="C145" s="1253"/>
      <c r="D145" s="1254"/>
      <c r="E145" s="1200"/>
      <c r="F145" s="1200"/>
    </row>
    <row r="146" spans="1:6">
      <c r="A146" s="1197"/>
      <c r="B146" s="1207" t="s">
        <v>1058</v>
      </c>
      <c r="C146" s="1190"/>
      <c r="D146" s="1240"/>
      <c r="E146" s="1200"/>
      <c r="F146" s="1200"/>
    </row>
    <row r="147" spans="1:6">
      <c r="A147" s="1197"/>
      <c r="B147" s="1255"/>
      <c r="C147" s="1190"/>
      <c r="D147" s="1240"/>
      <c r="E147" s="1257"/>
      <c r="F147" s="1200"/>
    </row>
    <row r="148" spans="1:6">
      <c r="A148" s="1252"/>
      <c r="B148" s="1249" t="s">
        <v>1059</v>
      </c>
      <c r="C148" s="1190"/>
      <c r="D148" s="1261"/>
      <c r="E148" s="1200"/>
      <c r="F148" s="1200"/>
    </row>
    <row r="149" spans="1:6">
      <c r="A149" s="1252"/>
      <c r="B149" s="1224"/>
      <c r="C149" s="1190"/>
      <c r="D149" s="1261"/>
      <c r="E149" s="1200"/>
      <c r="F149" s="1200"/>
    </row>
    <row r="150" spans="1:6" ht="25.5">
      <c r="A150" s="1252"/>
      <c r="B150" s="1225" t="s">
        <v>1060</v>
      </c>
      <c r="C150" s="1190"/>
      <c r="D150" s="1261"/>
      <c r="E150" s="1200"/>
      <c r="F150" s="1200"/>
    </row>
    <row r="151" spans="1:6">
      <c r="A151" s="1252"/>
      <c r="B151" s="1224"/>
      <c r="C151" s="1190"/>
      <c r="D151" s="1261"/>
      <c r="E151" s="1200"/>
      <c r="F151" s="1200"/>
    </row>
    <row r="152" spans="1:6">
      <c r="A152" s="1262" t="s">
        <v>1061</v>
      </c>
      <c r="B152" s="1224" t="s">
        <v>529</v>
      </c>
      <c r="C152" s="1190" t="s">
        <v>184</v>
      </c>
      <c r="D152" s="1199">
        <v>10</v>
      </c>
      <c r="E152" s="754"/>
      <c r="F152" s="754">
        <f>D152*E152</f>
        <v>0</v>
      </c>
    </row>
    <row r="153" spans="1:6">
      <c r="A153" s="1197"/>
      <c r="B153" s="1255"/>
      <c r="C153" s="1190"/>
      <c r="D153" s="1240"/>
      <c r="E153" s="1257"/>
      <c r="F153" s="1200"/>
    </row>
    <row r="154" spans="1:6">
      <c r="A154" s="277"/>
      <c r="B154" s="417" t="s">
        <v>1062</v>
      </c>
      <c r="C154" s="277"/>
      <c r="D154" s="582"/>
      <c r="E154" s="754"/>
      <c r="F154" s="1200"/>
    </row>
    <row r="155" spans="1:6">
      <c r="A155" s="277"/>
      <c r="B155" s="575"/>
      <c r="C155" s="277"/>
      <c r="D155" s="582"/>
      <c r="E155" s="754"/>
      <c r="F155" s="1200"/>
    </row>
    <row r="156" spans="1:6">
      <c r="A156" s="1169"/>
      <c r="B156" s="501" t="s">
        <v>1063</v>
      </c>
      <c r="C156" s="277"/>
      <c r="D156" s="508"/>
      <c r="E156" s="754"/>
      <c r="F156" s="1200"/>
    </row>
    <row r="157" spans="1:6">
      <c r="A157" s="1169"/>
      <c r="B157" s="575"/>
      <c r="C157" s="277"/>
      <c r="D157" s="508"/>
      <c r="E157" s="754"/>
      <c r="F157" s="1200"/>
    </row>
    <row r="158" spans="1:6">
      <c r="A158" s="425"/>
      <c r="B158" s="429" t="s">
        <v>1064</v>
      </c>
      <c r="C158" s="425"/>
      <c r="D158" s="453"/>
      <c r="E158" s="754"/>
      <c r="F158" s="1200"/>
    </row>
    <row r="159" spans="1:6">
      <c r="A159" s="425"/>
      <c r="B159" s="424"/>
      <c r="C159" s="425"/>
      <c r="D159" s="453"/>
      <c r="E159" s="754"/>
      <c r="F159" s="1200"/>
    </row>
    <row r="160" spans="1:6" ht="25.5">
      <c r="A160" s="277"/>
      <c r="B160" s="1151" t="s">
        <v>1065</v>
      </c>
      <c r="C160" s="277"/>
      <c r="D160" s="508"/>
      <c r="E160" s="754"/>
      <c r="F160" s="1200"/>
    </row>
    <row r="161" spans="1:6">
      <c r="A161" s="277"/>
      <c r="B161" s="1263"/>
      <c r="C161" s="277"/>
      <c r="D161" s="508"/>
      <c r="E161" s="754"/>
      <c r="F161" s="1200"/>
    </row>
    <row r="162" spans="1:6">
      <c r="A162" s="1169" t="s">
        <v>1066</v>
      </c>
      <c r="B162" s="1263" t="s">
        <v>1067</v>
      </c>
      <c r="C162" s="277" t="s">
        <v>31</v>
      </c>
      <c r="D162" s="508">
        <v>1</v>
      </c>
      <c r="E162" s="754"/>
      <c r="F162" s="754">
        <f>D162*E162</f>
        <v>0</v>
      </c>
    </row>
    <row r="163" spans="1:6">
      <c r="A163" s="1169" t="s">
        <v>1068</v>
      </c>
      <c r="B163" s="1263" t="s">
        <v>1069</v>
      </c>
      <c r="C163" s="277" t="s">
        <v>31</v>
      </c>
      <c r="D163" s="508">
        <v>4</v>
      </c>
      <c r="E163" s="754"/>
      <c r="F163" s="754">
        <f>D163*E163</f>
        <v>0</v>
      </c>
    </row>
    <row r="164" spans="1:6">
      <c r="A164" s="1197"/>
      <c r="B164" s="1255"/>
      <c r="C164" s="1190"/>
      <c r="D164" s="1240"/>
      <c r="E164" s="1257"/>
      <c r="F164" s="1200"/>
    </row>
    <row r="165" spans="1:6">
      <c r="A165" s="1264"/>
      <c r="B165" s="422" t="s">
        <v>1070</v>
      </c>
      <c r="C165" s="278"/>
      <c r="D165" s="1265"/>
      <c r="E165" s="754"/>
      <c r="F165" s="1200"/>
    </row>
    <row r="166" spans="1:6">
      <c r="A166" s="1264"/>
      <c r="B166" s="422"/>
      <c r="C166" s="278"/>
      <c r="D166" s="1265"/>
      <c r="E166" s="754"/>
      <c r="F166" s="1200"/>
    </row>
    <row r="167" spans="1:6" ht="25.5">
      <c r="A167" s="1266"/>
      <c r="B167" s="1151" t="s">
        <v>1071</v>
      </c>
      <c r="C167" s="278"/>
      <c r="D167" s="1267"/>
      <c r="E167" s="754"/>
      <c r="F167" s="1200"/>
    </row>
    <row r="168" spans="1:6">
      <c r="A168" s="1266"/>
      <c r="B168" s="420"/>
      <c r="C168" s="278"/>
      <c r="D168" s="1267"/>
      <c r="E168" s="754"/>
      <c r="F168" s="1200"/>
    </row>
    <row r="169" spans="1:6">
      <c r="A169" s="1268" t="s">
        <v>1072</v>
      </c>
      <c r="B169" s="278" t="s">
        <v>1073</v>
      </c>
      <c r="C169" s="425" t="s">
        <v>31</v>
      </c>
      <c r="D169" s="453">
        <v>2</v>
      </c>
      <c r="E169" s="754"/>
      <c r="F169" s="754">
        <f>D169*E169</f>
        <v>0</v>
      </c>
    </row>
    <row r="170" spans="1:6">
      <c r="A170" s="1268"/>
      <c r="B170" s="278"/>
      <c r="C170" s="425"/>
      <c r="D170" s="453"/>
      <c r="E170" s="1181"/>
      <c r="F170" s="1200"/>
    </row>
    <row r="171" spans="1:6">
      <c r="A171" s="1268"/>
      <c r="B171" s="278"/>
      <c r="C171" s="425"/>
      <c r="D171" s="453"/>
      <c r="E171" s="1181"/>
      <c r="F171" s="1200"/>
    </row>
    <row r="172" spans="1:6">
      <c r="A172" s="1197"/>
      <c r="B172" s="1255"/>
      <c r="C172" s="1190"/>
      <c r="D172" s="1240"/>
      <c r="E172" s="1257"/>
      <c r="F172" s="1200"/>
    </row>
    <row r="173" spans="1:6">
      <c r="A173" s="1197"/>
      <c r="B173" s="1255"/>
      <c r="C173" s="1190"/>
      <c r="D173" s="1240"/>
      <c r="E173" s="1257"/>
      <c r="F173" s="1200"/>
    </row>
    <row r="174" spans="1:6">
      <c r="A174" s="1218"/>
      <c r="B174" s="1219"/>
      <c r="C174" s="1220"/>
      <c r="D174" s="1221"/>
      <c r="E174" s="1222" t="s">
        <v>48</v>
      </c>
      <c r="F174" s="1223">
        <f>SUM(F117:F173)</f>
        <v>0</v>
      </c>
    </row>
    <row r="175" spans="1:6">
      <c r="A175" s="1197"/>
      <c r="B175" s="1255"/>
      <c r="C175" s="1190"/>
      <c r="D175" s="1240"/>
      <c r="E175" s="1257"/>
      <c r="F175" s="1200"/>
    </row>
    <row r="176" spans="1:6">
      <c r="A176" s="1266"/>
      <c r="B176" s="422" t="s">
        <v>1074</v>
      </c>
      <c r="C176" s="425"/>
      <c r="D176" s="1150"/>
      <c r="E176" s="1269"/>
      <c r="F176" s="1200"/>
    </row>
    <row r="177" spans="1:6">
      <c r="A177" s="1266"/>
      <c r="B177" s="454"/>
      <c r="C177" s="425"/>
      <c r="D177" s="1150"/>
      <c r="E177" s="1269"/>
      <c r="F177" s="1200"/>
    </row>
    <row r="178" spans="1:6" ht="25.5">
      <c r="A178" s="1266"/>
      <c r="B178" s="454" t="s">
        <v>1075</v>
      </c>
      <c r="C178" s="425"/>
      <c r="D178" s="1150"/>
      <c r="E178" s="1269"/>
      <c r="F178" s="1200"/>
    </row>
    <row r="179" spans="1:6">
      <c r="A179" s="1270"/>
      <c r="B179" s="420"/>
      <c r="C179" s="425"/>
      <c r="D179" s="1150"/>
      <c r="E179" s="1269"/>
      <c r="F179" s="1200"/>
    </row>
    <row r="180" spans="1:6">
      <c r="A180" s="1271" t="s">
        <v>1076</v>
      </c>
      <c r="B180" s="424" t="s">
        <v>1077</v>
      </c>
      <c r="C180" s="425" t="s">
        <v>31</v>
      </c>
      <c r="D180" s="1272">
        <v>1</v>
      </c>
      <c r="E180" s="754"/>
      <c r="F180" s="754">
        <f>D180*E180</f>
        <v>0</v>
      </c>
    </row>
    <row r="181" spans="1:6">
      <c r="A181" s="1271" t="s">
        <v>1078</v>
      </c>
      <c r="B181" s="424" t="s">
        <v>1079</v>
      </c>
      <c r="C181" s="425" t="s">
        <v>31</v>
      </c>
      <c r="D181" s="1272">
        <v>1</v>
      </c>
      <c r="E181" s="754"/>
      <c r="F181" s="754">
        <f>D181*E181</f>
        <v>0</v>
      </c>
    </row>
    <row r="182" spans="1:6">
      <c r="A182" s="1271" t="s">
        <v>1080</v>
      </c>
      <c r="B182" s="424" t="s">
        <v>540</v>
      </c>
      <c r="C182" s="425" t="s">
        <v>31</v>
      </c>
      <c r="D182" s="1272">
        <v>1</v>
      </c>
      <c r="E182" s="754"/>
      <c r="F182" s="754">
        <f>D182*E182</f>
        <v>0</v>
      </c>
    </row>
    <row r="183" spans="1:6">
      <c r="A183" s="1271" t="s">
        <v>1081</v>
      </c>
      <c r="B183" s="424" t="s">
        <v>1082</v>
      </c>
      <c r="C183" s="425" t="s">
        <v>31</v>
      </c>
      <c r="D183" s="1272">
        <v>4</v>
      </c>
      <c r="E183" s="754"/>
      <c r="F183" s="754">
        <f>D183*E183</f>
        <v>0</v>
      </c>
    </row>
    <row r="184" spans="1:6">
      <c r="A184" s="425"/>
      <c r="B184" s="422"/>
      <c r="C184" s="425"/>
      <c r="D184" s="1150"/>
      <c r="E184" s="754"/>
      <c r="F184" s="1200"/>
    </row>
    <row r="185" spans="1:6" ht="25.5">
      <c r="A185" s="1266"/>
      <c r="B185" s="454" t="s">
        <v>1083</v>
      </c>
      <c r="C185" s="425"/>
      <c r="D185" s="1150"/>
      <c r="E185" s="1269"/>
      <c r="F185" s="1200"/>
    </row>
    <row r="186" spans="1:6">
      <c r="A186" s="1270"/>
      <c r="B186" s="420"/>
      <c r="C186" s="425"/>
      <c r="D186" s="1150"/>
      <c r="E186" s="1269"/>
      <c r="F186" s="1200"/>
    </row>
    <row r="187" spans="1:6">
      <c r="A187" s="1271" t="s">
        <v>1084</v>
      </c>
      <c r="B187" s="424" t="s">
        <v>1085</v>
      </c>
      <c r="C187" s="425" t="s">
        <v>31</v>
      </c>
      <c r="D187" s="1272">
        <v>1</v>
      </c>
      <c r="E187" s="754"/>
      <c r="F187" s="754">
        <f>D187*E187</f>
        <v>0</v>
      </c>
    </row>
    <row r="188" spans="1:6">
      <c r="A188" s="1271" t="s">
        <v>1086</v>
      </c>
      <c r="B188" s="424" t="s">
        <v>1087</v>
      </c>
      <c r="C188" s="425" t="s">
        <v>31</v>
      </c>
      <c r="D188" s="1272">
        <v>1</v>
      </c>
      <c r="E188" s="754"/>
      <c r="F188" s="754">
        <f>D188*E188</f>
        <v>0</v>
      </c>
    </row>
    <row r="189" spans="1:6">
      <c r="A189" s="275"/>
      <c r="B189" s="420"/>
      <c r="C189" s="425"/>
      <c r="D189" s="1150"/>
      <c r="E189" s="754"/>
      <c r="F189" s="1200"/>
    </row>
    <row r="190" spans="1:6">
      <c r="A190" s="1169"/>
      <c r="B190" s="1273" t="s">
        <v>1088</v>
      </c>
      <c r="C190" s="1263"/>
      <c r="D190" s="1274"/>
      <c r="E190" s="1269"/>
      <c r="F190" s="1200"/>
    </row>
    <row r="191" spans="1:6">
      <c r="A191" s="1169"/>
      <c r="B191" s="1273"/>
      <c r="C191" s="1263"/>
      <c r="D191" s="1274"/>
      <c r="E191" s="1269"/>
      <c r="F191" s="1200"/>
    </row>
    <row r="192" spans="1:6" ht="25.5">
      <c r="A192" s="1169"/>
      <c r="B192" s="1275" t="s">
        <v>1089</v>
      </c>
      <c r="C192" s="1263"/>
      <c r="D192" s="1274"/>
      <c r="E192" s="1269"/>
      <c r="F192" s="1200"/>
    </row>
    <row r="193" spans="1:6">
      <c r="A193" s="1169"/>
      <c r="B193" s="1275"/>
      <c r="C193" s="1263"/>
      <c r="D193" s="1274"/>
      <c r="E193" s="1269"/>
      <c r="F193" s="1200"/>
    </row>
    <row r="194" spans="1:6">
      <c r="A194" s="277" t="s">
        <v>1090</v>
      </c>
      <c r="B194" s="279" t="s">
        <v>1091</v>
      </c>
      <c r="C194" s="277" t="s">
        <v>31</v>
      </c>
      <c r="D194" s="1276">
        <v>1</v>
      </c>
      <c r="E194" s="1269"/>
      <c r="F194" s="754">
        <f>D194*E194</f>
        <v>0</v>
      </c>
    </row>
    <row r="195" spans="1:6">
      <c r="A195" s="1277"/>
      <c r="B195" s="1224"/>
      <c r="C195" s="1277"/>
      <c r="D195" s="1278"/>
      <c r="E195" s="754"/>
      <c r="F195" s="1200"/>
    </row>
    <row r="196" spans="1:6">
      <c r="A196" s="1197"/>
      <c r="B196" s="1207" t="s">
        <v>1092</v>
      </c>
      <c r="C196" s="1190"/>
      <c r="D196" s="1250"/>
      <c r="E196" s="1200"/>
      <c r="F196" s="1200"/>
    </row>
    <row r="197" spans="1:6">
      <c r="A197" s="1197"/>
      <c r="B197" s="1198" t="s">
        <v>361</v>
      </c>
      <c r="C197" s="1190"/>
      <c r="D197" s="1250"/>
      <c r="E197" s="1200"/>
      <c r="F197" s="1200"/>
    </row>
    <row r="198" spans="1:6">
      <c r="A198" s="1197"/>
      <c r="B198" s="1224"/>
      <c r="C198" s="1190"/>
      <c r="D198" s="1250"/>
      <c r="E198" s="1200"/>
      <c r="F198" s="1200"/>
    </row>
    <row r="199" spans="1:6">
      <c r="A199" s="1197"/>
      <c r="B199" s="1249" t="s">
        <v>1093</v>
      </c>
      <c r="C199" s="1190"/>
      <c r="D199" s="1250"/>
      <c r="E199" s="1200"/>
      <c r="F199" s="1200"/>
    </row>
    <row r="200" spans="1:6">
      <c r="A200" s="1197"/>
      <c r="B200" s="1249"/>
      <c r="C200" s="1190"/>
      <c r="D200" s="1250"/>
      <c r="E200" s="1200"/>
      <c r="F200" s="1200"/>
    </row>
    <row r="201" spans="1:6" ht="63.75">
      <c r="A201" s="1197"/>
      <c r="B201" s="1225" t="s">
        <v>528</v>
      </c>
      <c r="C201" s="1190"/>
      <c r="D201" s="1250"/>
      <c r="E201" s="1200"/>
      <c r="F201" s="1200"/>
    </row>
    <row r="202" spans="1:6">
      <c r="A202" s="1197"/>
      <c r="B202" s="1224"/>
      <c r="C202" s="1190"/>
      <c r="D202" s="1250"/>
      <c r="E202" s="1200"/>
      <c r="F202" s="1200"/>
    </row>
    <row r="203" spans="1:6">
      <c r="A203" s="1253" t="s">
        <v>368</v>
      </c>
      <c r="B203" s="1224" t="s">
        <v>529</v>
      </c>
      <c r="C203" s="1190" t="s">
        <v>31</v>
      </c>
      <c r="D203" s="1250">
        <v>1</v>
      </c>
      <c r="E203" s="1200"/>
      <c r="F203" s="754">
        <f>D203*E203</f>
        <v>0</v>
      </c>
    </row>
    <row r="204" spans="1:6">
      <c r="A204" s="1253"/>
      <c r="B204" s="1224"/>
      <c r="C204" s="1190"/>
      <c r="D204" s="1250"/>
      <c r="E204" s="1200"/>
      <c r="F204" s="1200"/>
    </row>
    <row r="205" spans="1:6" ht="25.5">
      <c r="A205" s="1197"/>
      <c r="B205" s="1207" t="s">
        <v>1094</v>
      </c>
      <c r="C205" s="1190"/>
      <c r="D205" s="1250"/>
      <c r="E205" s="1200"/>
      <c r="F205" s="1200"/>
    </row>
    <row r="206" spans="1:6">
      <c r="A206" s="1197"/>
      <c r="B206" s="1207"/>
      <c r="C206" s="1190"/>
      <c r="D206" s="1250"/>
      <c r="E206" s="1200"/>
      <c r="F206" s="1200"/>
    </row>
    <row r="207" spans="1:6">
      <c r="A207" s="277"/>
      <c r="B207" s="574" t="s">
        <v>1095</v>
      </c>
      <c r="C207" s="277"/>
      <c r="D207" s="508"/>
      <c r="E207" s="754"/>
      <c r="F207" s="1279"/>
    </row>
    <row r="208" spans="1:6">
      <c r="A208" s="277"/>
      <c r="B208" s="575"/>
      <c r="C208" s="277"/>
      <c r="D208" s="508"/>
      <c r="E208" s="754"/>
      <c r="F208" s="1279"/>
    </row>
    <row r="209" spans="1:6">
      <c r="A209" s="277"/>
      <c r="B209" s="1280" t="s">
        <v>1096</v>
      </c>
      <c r="C209" s="277"/>
      <c r="D209" s="508"/>
      <c r="E209" s="754"/>
      <c r="F209" s="1279"/>
    </row>
    <row r="210" spans="1:6">
      <c r="A210" s="277"/>
      <c r="B210" s="1280"/>
      <c r="C210" s="277"/>
      <c r="D210" s="508"/>
      <c r="E210" s="754"/>
      <c r="F210" s="1279"/>
    </row>
    <row r="211" spans="1:6">
      <c r="A211" s="277"/>
      <c r="B211" s="580" t="s">
        <v>1097</v>
      </c>
      <c r="C211" s="277"/>
      <c r="D211" s="508"/>
      <c r="E211" s="754"/>
      <c r="F211" s="1279"/>
    </row>
    <row r="212" spans="1:6">
      <c r="A212" s="277"/>
      <c r="B212" s="575"/>
      <c r="C212" s="277"/>
      <c r="D212" s="508"/>
      <c r="E212" s="754"/>
      <c r="F212" s="1279"/>
    </row>
    <row r="213" spans="1:6">
      <c r="A213" s="277" t="s">
        <v>1098</v>
      </c>
      <c r="B213" s="575" t="s">
        <v>1099</v>
      </c>
      <c r="C213" s="277" t="s">
        <v>81</v>
      </c>
      <c r="D213" s="584">
        <v>0.77000000000000013</v>
      </c>
      <c r="E213" s="754"/>
      <c r="F213" s="1281">
        <f>D213*E213</f>
        <v>0</v>
      </c>
    </row>
    <row r="214" spans="1:6">
      <c r="A214" s="277"/>
      <c r="B214" s="575"/>
      <c r="C214" s="277"/>
      <c r="D214" s="584"/>
      <c r="E214" s="754"/>
      <c r="F214" s="1279"/>
    </row>
    <row r="215" spans="1:6">
      <c r="A215" s="1197"/>
      <c r="B215" s="1198" t="s">
        <v>1100</v>
      </c>
      <c r="C215" s="1190"/>
      <c r="D215" s="1250"/>
      <c r="E215" s="1200"/>
      <c r="F215" s="1279"/>
    </row>
    <row r="216" spans="1:6">
      <c r="A216" s="1253"/>
      <c r="B216" s="1224"/>
      <c r="C216" s="1190"/>
      <c r="D216" s="1250"/>
      <c r="E216" s="1200"/>
      <c r="F216" s="1279"/>
    </row>
    <row r="217" spans="1:6" ht="25.5">
      <c r="A217" s="1197"/>
      <c r="B217" s="1282" t="s">
        <v>1101</v>
      </c>
      <c r="C217" s="1190"/>
      <c r="D217" s="1250"/>
      <c r="E217" s="1200"/>
      <c r="F217" s="1279"/>
    </row>
    <row r="218" spans="1:6">
      <c r="A218" s="1197"/>
      <c r="B218" s="1224"/>
      <c r="C218" s="1190"/>
      <c r="D218" s="1250"/>
      <c r="E218" s="1200"/>
      <c r="F218" s="1279"/>
    </row>
    <row r="219" spans="1:6">
      <c r="A219" s="1197" t="s">
        <v>1102</v>
      </c>
      <c r="B219" s="1224" t="s">
        <v>195</v>
      </c>
      <c r="C219" s="1190" t="s">
        <v>184</v>
      </c>
      <c r="D219" s="1250">
        <v>14</v>
      </c>
      <c r="E219" s="1200"/>
      <c r="F219" s="1281">
        <f>D219*E219</f>
        <v>0</v>
      </c>
    </row>
    <row r="220" spans="1:6">
      <c r="A220" s="1197"/>
      <c r="B220" s="1224"/>
      <c r="C220" s="1190"/>
      <c r="D220" s="1250"/>
      <c r="E220" s="1200"/>
      <c r="F220" s="1279"/>
    </row>
    <row r="221" spans="1:6">
      <c r="A221" s="1197"/>
      <c r="B221" s="1198" t="s">
        <v>1103</v>
      </c>
      <c r="C221" s="1190"/>
      <c r="D221" s="1250"/>
      <c r="E221" s="1200"/>
      <c r="F221" s="1279"/>
    </row>
    <row r="222" spans="1:6">
      <c r="A222" s="1253"/>
      <c r="B222" s="1224"/>
      <c r="C222" s="1190"/>
      <c r="D222" s="1250"/>
      <c r="E222" s="1200"/>
      <c r="F222" s="1279"/>
    </row>
    <row r="223" spans="1:6" ht="25.5">
      <c r="A223" s="1252"/>
      <c r="B223" s="1282" t="s">
        <v>1104</v>
      </c>
      <c r="C223" s="1253"/>
      <c r="D223" s="1283"/>
      <c r="E223" s="1200"/>
      <c r="F223" s="1279"/>
    </row>
    <row r="224" spans="1:6">
      <c r="A224" s="1252"/>
      <c r="B224" s="1224"/>
      <c r="C224" s="1253"/>
      <c r="D224" s="1283"/>
      <c r="E224" s="1200"/>
      <c r="F224" s="1279"/>
    </row>
    <row r="225" spans="1:6">
      <c r="A225" s="1252" t="s">
        <v>196</v>
      </c>
      <c r="B225" s="1224" t="s">
        <v>195</v>
      </c>
      <c r="C225" s="1253" t="s">
        <v>184</v>
      </c>
      <c r="D225" s="1283">
        <v>14</v>
      </c>
      <c r="E225" s="1200"/>
      <c r="F225" s="1281">
        <f>D225*E225</f>
        <v>0</v>
      </c>
    </row>
    <row r="226" spans="1:6">
      <c r="A226" s="1218"/>
      <c r="B226" s="1219"/>
      <c r="C226" s="1220"/>
      <c r="D226" s="1221"/>
      <c r="E226" s="1222" t="s">
        <v>48</v>
      </c>
      <c r="F226" s="1284">
        <f>SUM(F175:F225)</f>
        <v>0</v>
      </c>
    </row>
    <row r="227" spans="1:6">
      <c r="A227" s="1285"/>
      <c r="B227" s="581"/>
      <c r="C227" s="277"/>
      <c r="D227" s="584"/>
      <c r="E227" s="1286"/>
      <c r="F227" s="1287"/>
    </row>
    <row r="228" spans="1:6">
      <c r="A228" s="1288"/>
      <c r="B228" s="1192" t="s">
        <v>176</v>
      </c>
      <c r="C228" s="1289"/>
      <c r="D228" s="1290"/>
      <c r="E228" s="1291"/>
      <c r="F228" s="1229"/>
    </row>
    <row r="229" spans="1:6">
      <c r="A229" s="1288"/>
      <c r="B229" s="1292"/>
      <c r="C229" s="1289"/>
      <c r="D229" s="1290"/>
      <c r="E229" s="1291"/>
      <c r="F229" s="1229"/>
    </row>
    <row r="230" spans="1:6">
      <c r="A230" s="1293"/>
      <c r="B230" s="1192" t="s">
        <v>513</v>
      </c>
      <c r="C230" s="438"/>
      <c r="D230" s="1294"/>
      <c r="E230" s="1291"/>
      <c r="F230" s="1229"/>
    </row>
    <row r="231" spans="1:6">
      <c r="A231" s="1293"/>
      <c r="B231" s="1192"/>
      <c r="C231" s="438"/>
      <c r="D231" s="1294"/>
      <c r="E231" s="1291"/>
      <c r="F231" s="1229"/>
    </row>
    <row r="232" spans="1:6" ht="38.25">
      <c r="A232" s="433" t="s">
        <v>514</v>
      </c>
      <c r="B232" s="1174" t="s">
        <v>515</v>
      </c>
      <c r="C232" s="438" t="s">
        <v>89</v>
      </c>
      <c r="D232" s="455">
        <v>108.16</v>
      </c>
      <c r="E232" s="1228"/>
      <c r="F232" s="1229">
        <f>D232*E232</f>
        <v>0</v>
      </c>
    </row>
    <row r="233" spans="1:6">
      <c r="A233" s="1293"/>
      <c r="B233" s="482"/>
      <c r="C233" s="438"/>
      <c r="D233" s="1294"/>
      <c r="E233" s="1295"/>
      <c r="F233" s="1229"/>
    </row>
    <row r="234" spans="1:6">
      <c r="A234" s="1293"/>
      <c r="B234" s="1198" t="s">
        <v>487</v>
      </c>
      <c r="C234" s="438"/>
      <c r="D234" s="1294"/>
      <c r="E234" s="1295"/>
      <c r="F234" s="1229"/>
    </row>
    <row r="235" spans="1:6">
      <c r="A235" s="1293"/>
      <c r="B235" s="482"/>
      <c r="C235" s="438"/>
      <c r="D235" s="1294"/>
      <c r="E235" s="1295"/>
      <c r="F235" s="1229"/>
    </row>
    <row r="236" spans="1:6">
      <c r="A236" s="1296"/>
      <c r="B236" s="1297" t="s">
        <v>516</v>
      </c>
      <c r="C236" s="632"/>
      <c r="D236" s="531"/>
      <c r="E236" s="1291"/>
      <c r="F236" s="1229"/>
    </row>
    <row r="237" spans="1:6">
      <c r="A237" s="1296"/>
      <c r="B237" s="1297"/>
      <c r="C237" s="632"/>
      <c r="D237" s="531"/>
      <c r="E237" s="1291"/>
      <c r="F237" s="1229"/>
    </row>
    <row r="238" spans="1:6">
      <c r="A238" s="433" t="s">
        <v>914</v>
      </c>
      <c r="B238" s="1298" t="s">
        <v>517</v>
      </c>
      <c r="C238" s="438" t="s">
        <v>81</v>
      </c>
      <c r="D238" s="1641">
        <v>5.8</v>
      </c>
      <c r="E238" s="1228"/>
      <c r="F238" s="1229">
        <f>D238*E238</f>
        <v>0</v>
      </c>
    </row>
    <row r="239" spans="1:6">
      <c r="A239" s="433"/>
      <c r="B239" s="1298"/>
      <c r="C239" s="438"/>
      <c r="D239" s="1641"/>
      <c r="E239" s="1291"/>
      <c r="F239" s="1229"/>
    </row>
    <row r="240" spans="1:6" ht="25.5">
      <c r="A240" s="433" t="s">
        <v>915</v>
      </c>
      <c r="B240" s="1298" t="s">
        <v>518</v>
      </c>
      <c r="C240" s="438" t="s">
        <v>81</v>
      </c>
      <c r="D240" s="1641">
        <v>8.25</v>
      </c>
      <c r="E240" s="1291"/>
      <c r="F240" s="1229">
        <f>D240*E240</f>
        <v>0</v>
      </c>
    </row>
    <row r="241" spans="1:6">
      <c r="A241" s="433"/>
      <c r="B241" s="1298"/>
      <c r="C241" s="438"/>
      <c r="D241" s="1641"/>
      <c r="E241" s="1295"/>
      <c r="F241" s="1229"/>
    </row>
    <row r="242" spans="1:6" ht="25.5">
      <c r="A242" s="433" t="s">
        <v>916</v>
      </c>
      <c r="B242" s="1298" t="s">
        <v>519</v>
      </c>
      <c r="C242" s="438" t="s">
        <v>81</v>
      </c>
      <c r="D242" s="1641">
        <v>34</v>
      </c>
      <c r="E242" s="1228"/>
      <c r="F242" s="1229">
        <f>D242*E242</f>
        <v>0</v>
      </c>
    </row>
    <row r="243" spans="1:6">
      <c r="A243" s="433"/>
      <c r="B243" s="1298"/>
      <c r="C243" s="438"/>
      <c r="D243" s="1642"/>
      <c r="E243" s="1291"/>
      <c r="F243" s="1229"/>
    </row>
    <row r="244" spans="1:6" ht="27.75">
      <c r="A244" s="433" t="s">
        <v>917</v>
      </c>
      <c r="B244" s="1298" t="s">
        <v>1105</v>
      </c>
      <c r="C244" s="438" t="s">
        <v>31</v>
      </c>
      <c r="D244" s="1643">
        <v>600</v>
      </c>
      <c r="E244" s="1228"/>
      <c r="F244" s="1229">
        <f>D244*E244</f>
        <v>0</v>
      </c>
    </row>
    <row r="245" spans="1:6">
      <c r="A245" s="433"/>
      <c r="B245" s="1298"/>
      <c r="C245" s="438"/>
      <c r="D245" s="1227"/>
      <c r="E245" s="1291"/>
      <c r="F245" s="1229"/>
    </row>
    <row r="246" spans="1:6">
      <c r="A246" s="1300"/>
      <c r="B246" s="1297" t="s">
        <v>520</v>
      </c>
      <c r="C246" s="438"/>
      <c r="D246" s="1227"/>
      <c r="E246" s="1291"/>
      <c r="F246" s="1229"/>
    </row>
    <row r="247" spans="1:6">
      <c r="A247" s="1300"/>
      <c r="B247" s="1297"/>
      <c r="C247" s="438"/>
      <c r="D247" s="1227"/>
      <c r="E247" s="1291"/>
      <c r="F247" s="1229"/>
    </row>
    <row r="248" spans="1:6" ht="38.25">
      <c r="A248" s="1301"/>
      <c r="B248" s="1174" t="s">
        <v>521</v>
      </c>
      <c r="C248" s="438"/>
      <c r="D248" s="1299"/>
      <c r="E248" s="1302"/>
      <c r="F248" s="1229"/>
    </row>
    <row r="249" spans="1:6">
      <c r="A249" s="1301"/>
      <c r="B249" s="1174"/>
      <c r="C249" s="438"/>
      <c r="D249" s="1299"/>
      <c r="E249" s="1302"/>
      <c r="F249" s="1229"/>
    </row>
    <row r="250" spans="1:6">
      <c r="A250" s="433" t="s">
        <v>918</v>
      </c>
      <c r="B250" s="1174" t="s">
        <v>522</v>
      </c>
      <c r="C250" s="438" t="s">
        <v>31</v>
      </c>
      <c r="D250" s="1303">
        <v>4</v>
      </c>
      <c r="E250" s="1182"/>
      <c r="F250" s="481">
        <f>D250*E250</f>
        <v>0</v>
      </c>
    </row>
    <row r="251" spans="1:6">
      <c r="A251" s="485"/>
      <c r="B251" s="1304"/>
      <c r="C251" s="1305"/>
      <c r="D251" s="1306"/>
      <c r="E251" s="480"/>
      <c r="F251" s="481"/>
    </row>
    <row r="252" spans="1:6">
      <c r="A252" s="485"/>
      <c r="B252" s="1297" t="s">
        <v>523</v>
      </c>
      <c r="C252" s="1305"/>
      <c r="D252" s="1306"/>
      <c r="E252" s="480"/>
      <c r="F252" s="481"/>
    </row>
    <row r="253" spans="1:6">
      <c r="A253" s="485"/>
      <c r="B253" s="1304"/>
      <c r="C253" s="1305"/>
      <c r="D253" s="1306"/>
      <c r="E253" s="480"/>
      <c r="F253" s="481"/>
    </row>
    <row r="254" spans="1:6" ht="25.5">
      <c r="A254" s="433" t="s">
        <v>919</v>
      </c>
      <c r="B254" s="487" t="s">
        <v>524</v>
      </c>
      <c r="C254" s="438" t="s">
        <v>148</v>
      </c>
      <c r="D254" s="1307">
        <v>1</v>
      </c>
      <c r="E254" s="1182"/>
      <c r="F254" s="481">
        <f>D254*E254</f>
        <v>0</v>
      </c>
    </row>
    <row r="255" spans="1:6">
      <c r="A255" s="433"/>
      <c r="B255" s="487"/>
      <c r="C255" s="438"/>
      <c r="D255" s="1307"/>
      <c r="E255" s="480"/>
      <c r="F255" s="481"/>
    </row>
    <row r="256" spans="1:6" ht="25.5">
      <c r="A256" s="433" t="s">
        <v>1106</v>
      </c>
      <c r="B256" s="1304" t="s">
        <v>525</v>
      </c>
      <c r="C256" s="1305" t="s">
        <v>81</v>
      </c>
      <c r="D256" s="1306">
        <v>2</v>
      </c>
      <c r="E256" s="1182"/>
      <c r="F256" s="481">
        <f>D256*E256</f>
        <v>0</v>
      </c>
    </row>
    <row r="257" spans="1:6">
      <c r="A257" s="433"/>
      <c r="B257" s="1304"/>
      <c r="C257" s="1305"/>
      <c r="D257" s="1306"/>
      <c r="E257" s="480"/>
      <c r="F257" s="481"/>
    </row>
    <row r="258" spans="1:6">
      <c r="A258" s="433" t="s">
        <v>920</v>
      </c>
      <c r="B258" s="482" t="s">
        <v>526</v>
      </c>
      <c r="C258" s="438" t="s">
        <v>81</v>
      </c>
      <c r="D258" s="455">
        <v>75</v>
      </c>
      <c r="E258" s="1308"/>
      <c r="F258" s="481">
        <f>D258*E258</f>
        <v>0</v>
      </c>
    </row>
    <row r="259" spans="1:6">
      <c r="A259" s="433"/>
      <c r="B259" s="482"/>
      <c r="C259" s="438"/>
      <c r="D259" s="455"/>
      <c r="E259" s="480"/>
      <c r="F259" s="481"/>
    </row>
    <row r="260" spans="1:6">
      <c r="A260" s="488"/>
      <c r="B260" s="489"/>
      <c r="C260" s="490"/>
      <c r="D260" s="491"/>
      <c r="E260" s="1309"/>
      <c r="F260" s="492"/>
    </row>
    <row r="261" spans="1:6">
      <c r="A261" s="493"/>
      <c r="B261" s="494"/>
      <c r="C261" s="495"/>
      <c r="D261" s="496"/>
      <c r="E261" s="449" t="s">
        <v>48</v>
      </c>
      <c r="F261" s="497">
        <f>SUM(F227:F259)</f>
        <v>0</v>
      </c>
    </row>
    <row r="262" spans="1:6">
      <c r="A262" s="498"/>
      <c r="B262" s="276"/>
      <c r="C262" s="412"/>
      <c r="D262" s="413"/>
      <c r="E262" s="499"/>
      <c r="F262" s="500"/>
    </row>
    <row r="263" spans="1:6">
      <c r="A263" s="423"/>
      <c r="B263" s="501" t="s">
        <v>530</v>
      </c>
      <c r="C263" s="425"/>
      <c r="D263" s="440"/>
      <c r="E263" s="502"/>
      <c r="F263" s="502"/>
    </row>
    <row r="264" spans="1:6">
      <c r="A264" s="423"/>
      <c r="B264" s="501"/>
      <c r="C264" s="425"/>
      <c r="D264" s="440"/>
      <c r="E264" s="502"/>
      <c r="F264" s="502"/>
    </row>
    <row r="265" spans="1:6" ht="38.25">
      <c r="A265" s="423"/>
      <c r="B265" s="424" t="s">
        <v>531</v>
      </c>
      <c r="C265" s="425"/>
      <c r="D265" s="440"/>
      <c r="E265" s="502"/>
      <c r="F265" s="503"/>
    </row>
    <row r="266" spans="1:6">
      <c r="A266" s="1310" t="s">
        <v>196</v>
      </c>
      <c r="B266" s="420" t="s">
        <v>195</v>
      </c>
      <c r="C266" s="1153" t="s">
        <v>184</v>
      </c>
      <c r="D266" s="1311">
        <v>11</v>
      </c>
      <c r="E266" s="1308"/>
      <c r="F266" s="503">
        <f>D266*E266</f>
        <v>0</v>
      </c>
    </row>
    <row r="267" spans="1:6">
      <c r="A267" s="505"/>
      <c r="B267" s="199"/>
      <c r="C267" s="506"/>
      <c r="D267" s="507"/>
      <c r="E267" s="502"/>
      <c r="F267" s="503"/>
    </row>
    <row r="268" spans="1:6">
      <c r="A268" s="505"/>
      <c r="B268" s="199"/>
      <c r="C268" s="506"/>
      <c r="D268" s="508"/>
      <c r="E268" s="502"/>
      <c r="F268" s="502"/>
    </row>
    <row r="269" spans="1:6">
      <c r="A269" s="505"/>
      <c r="B269" s="199"/>
      <c r="C269" s="506"/>
      <c r="D269" s="508"/>
      <c r="E269" s="502"/>
      <c r="F269" s="502"/>
    </row>
    <row r="270" spans="1:6">
      <c r="A270" s="505"/>
      <c r="B270" s="199"/>
      <c r="C270" s="506"/>
      <c r="D270" s="508"/>
      <c r="E270" s="502"/>
      <c r="F270" s="502"/>
    </row>
    <row r="271" spans="1:6">
      <c r="A271" s="505"/>
      <c r="B271" s="199"/>
      <c r="C271" s="506"/>
      <c r="D271" s="508"/>
      <c r="E271" s="502"/>
      <c r="F271" s="502"/>
    </row>
    <row r="272" spans="1:6">
      <c r="A272" s="505"/>
      <c r="B272" s="199"/>
      <c r="C272" s="506"/>
      <c r="D272" s="508"/>
      <c r="E272" s="502"/>
      <c r="F272" s="502"/>
    </row>
    <row r="273" spans="1:6">
      <c r="A273" s="505"/>
      <c r="B273" s="199"/>
      <c r="C273" s="506"/>
      <c r="D273" s="508"/>
      <c r="E273" s="502"/>
      <c r="F273" s="502"/>
    </row>
    <row r="274" spans="1:6">
      <c r="A274" s="505"/>
      <c r="B274" s="199"/>
      <c r="C274" s="506"/>
      <c r="D274" s="508"/>
      <c r="E274" s="502"/>
      <c r="F274" s="502"/>
    </row>
    <row r="275" spans="1:6">
      <c r="A275" s="505"/>
      <c r="B275" s="199"/>
      <c r="C275" s="506"/>
      <c r="D275" s="508"/>
      <c r="E275" s="502"/>
      <c r="F275" s="502"/>
    </row>
    <row r="276" spans="1:6">
      <c r="A276" s="505"/>
      <c r="B276" s="199"/>
      <c r="C276" s="506"/>
      <c r="D276" s="508"/>
      <c r="E276" s="502"/>
      <c r="F276" s="502"/>
    </row>
    <row r="277" spans="1:6">
      <c r="A277" s="505"/>
      <c r="B277" s="199"/>
      <c r="C277" s="506"/>
      <c r="D277" s="508"/>
      <c r="E277" s="502"/>
      <c r="F277" s="502"/>
    </row>
    <row r="278" spans="1:6">
      <c r="A278" s="505"/>
      <c r="B278" s="199"/>
      <c r="C278" s="506"/>
      <c r="D278" s="508"/>
      <c r="E278" s="502"/>
      <c r="F278" s="502"/>
    </row>
    <row r="279" spans="1:6">
      <c r="A279" s="505"/>
      <c r="B279" s="199"/>
      <c r="C279" s="506"/>
      <c r="D279" s="508"/>
      <c r="E279" s="502"/>
      <c r="F279" s="502"/>
    </row>
    <row r="280" spans="1:6">
      <c r="A280" s="505"/>
      <c r="B280" s="199"/>
      <c r="C280" s="506"/>
      <c r="D280" s="508"/>
      <c r="E280" s="502"/>
      <c r="F280" s="502"/>
    </row>
    <row r="281" spans="1:6">
      <c r="A281" s="505"/>
      <c r="B281" s="199"/>
      <c r="C281" s="506"/>
      <c r="D281" s="508"/>
      <c r="E281" s="502"/>
      <c r="F281" s="502"/>
    </row>
    <row r="282" spans="1:6">
      <c r="A282" s="505"/>
      <c r="B282" s="199"/>
      <c r="C282" s="506"/>
      <c r="D282" s="508"/>
      <c r="E282" s="502"/>
      <c r="F282" s="502"/>
    </row>
    <row r="283" spans="1:6">
      <c r="A283" s="505"/>
      <c r="B283" s="199"/>
      <c r="C283" s="506"/>
      <c r="D283" s="508"/>
      <c r="E283" s="502"/>
      <c r="F283" s="502"/>
    </row>
    <row r="284" spans="1:6">
      <c r="A284" s="505"/>
      <c r="B284" s="199"/>
      <c r="C284" s="506"/>
      <c r="D284" s="508"/>
      <c r="E284" s="502"/>
      <c r="F284" s="502"/>
    </row>
    <row r="285" spans="1:6">
      <c r="A285" s="505"/>
      <c r="B285" s="199"/>
      <c r="C285" s="506"/>
      <c r="D285" s="508"/>
      <c r="E285" s="502"/>
      <c r="F285" s="502"/>
    </row>
    <row r="286" spans="1:6">
      <c r="A286" s="505"/>
      <c r="B286" s="199"/>
      <c r="C286" s="506"/>
      <c r="D286" s="508"/>
      <c r="E286" s="502"/>
      <c r="F286" s="502"/>
    </row>
    <row r="287" spans="1:6">
      <c r="A287" s="505"/>
      <c r="B287" s="199"/>
      <c r="C287" s="506"/>
      <c r="D287" s="508"/>
      <c r="E287" s="502"/>
      <c r="F287" s="502"/>
    </row>
    <row r="288" spans="1:6">
      <c r="A288" s="505"/>
      <c r="B288" s="199"/>
      <c r="C288" s="506"/>
      <c r="D288" s="508"/>
      <c r="E288" s="502"/>
      <c r="F288" s="502"/>
    </row>
    <row r="289" spans="1:6">
      <c r="A289" s="505"/>
      <c r="B289" s="199"/>
      <c r="C289" s="506"/>
      <c r="D289" s="508"/>
      <c r="E289" s="502"/>
      <c r="F289" s="502"/>
    </row>
    <row r="290" spans="1:6">
      <c r="A290" s="505"/>
      <c r="B290" s="199"/>
      <c r="C290" s="506"/>
      <c r="D290" s="508"/>
      <c r="E290" s="502"/>
      <c r="F290" s="502"/>
    </row>
    <row r="291" spans="1:6">
      <c r="A291" s="505"/>
      <c r="B291" s="199"/>
      <c r="C291" s="506"/>
      <c r="D291" s="508"/>
      <c r="E291" s="502"/>
      <c r="F291" s="502"/>
    </row>
    <row r="292" spans="1:6">
      <c r="A292" s="505"/>
      <c r="B292" s="199"/>
      <c r="C292" s="506"/>
      <c r="D292" s="508"/>
      <c r="E292" s="502"/>
      <c r="F292" s="502"/>
    </row>
    <row r="293" spans="1:6">
      <c r="A293" s="505"/>
      <c r="B293" s="199"/>
      <c r="C293" s="506"/>
      <c r="D293" s="508"/>
      <c r="E293" s="502"/>
      <c r="F293" s="502"/>
    </row>
    <row r="294" spans="1:6">
      <c r="A294" s="505"/>
      <c r="B294" s="199"/>
      <c r="C294" s="506"/>
      <c r="D294" s="508"/>
      <c r="E294" s="502"/>
      <c r="F294" s="502"/>
    </row>
    <row r="295" spans="1:6">
      <c r="A295" s="505"/>
      <c r="B295" s="199"/>
      <c r="C295" s="506"/>
      <c r="D295" s="508"/>
      <c r="E295" s="502"/>
      <c r="F295" s="502"/>
    </row>
    <row r="296" spans="1:6">
      <c r="A296" s="505"/>
      <c r="B296" s="199"/>
      <c r="C296" s="506"/>
      <c r="D296" s="508"/>
      <c r="E296" s="502"/>
      <c r="F296" s="502"/>
    </row>
    <row r="297" spans="1:6">
      <c r="A297" s="505"/>
      <c r="B297" s="199"/>
      <c r="C297" s="506"/>
      <c r="D297" s="508"/>
      <c r="E297" s="502"/>
      <c r="F297" s="502"/>
    </row>
    <row r="298" spans="1:6">
      <c r="A298" s="505"/>
      <c r="B298" s="199"/>
      <c r="C298" s="506"/>
      <c r="D298" s="508"/>
      <c r="E298" s="502"/>
      <c r="F298" s="502"/>
    </row>
    <row r="299" spans="1:6">
      <c r="A299" s="505"/>
      <c r="B299" s="199"/>
      <c r="C299" s="506"/>
      <c r="D299" s="508"/>
      <c r="E299" s="502"/>
      <c r="F299" s="502"/>
    </row>
    <row r="300" spans="1:6">
      <c r="A300" s="505"/>
      <c r="B300" s="199"/>
      <c r="C300" s="506"/>
      <c r="D300" s="508"/>
      <c r="E300" s="502"/>
      <c r="F300" s="502"/>
    </row>
    <row r="301" spans="1:6">
      <c r="A301" s="505"/>
      <c r="B301" s="199"/>
      <c r="C301" s="506"/>
      <c r="D301" s="508"/>
      <c r="E301" s="502"/>
      <c r="F301" s="502"/>
    </row>
    <row r="302" spans="1:6">
      <c r="A302" s="505"/>
      <c r="B302" s="199"/>
      <c r="C302" s="506"/>
      <c r="D302" s="508"/>
      <c r="E302" s="502"/>
      <c r="F302" s="502"/>
    </row>
    <row r="303" spans="1:6">
      <c r="A303" s="505"/>
      <c r="B303" s="199"/>
      <c r="C303" s="506"/>
      <c r="D303" s="508"/>
      <c r="E303" s="502"/>
      <c r="F303" s="502"/>
    </row>
    <row r="304" spans="1:6">
      <c r="A304" s="505"/>
      <c r="B304" s="199"/>
      <c r="C304" s="506"/>
      <c r="D304" s="508"/>
      <c r="E304" s="502"/>
      <c r="F304" s="502"/>
    </row>
    <row r="305" spans="1:6">
      <c r="A305" s="505"/>
      <c r="B305" s="199"/>
      <c r="C305" s="506"/>
      <c r="D305" s="508"/>
      <c r="E305" s="502"/>
      <c r="F305" s="502"/>
    </row>
    <row r="306" spans="1:6">
      <c r="A306" s="505"/>
      <c r="B306" s="199"/>
      <c r="C306" s="506"/>
      <c r="D306" s="508"/>
      <c r="E306" s="502"/>
      <c r="F306" s="502"/>
    </row>
    <row r="307" spans="1:6">
      <c r="A307" s="505"/>
      <c r="B307" s="199"/>
      <c r="C307" s="506"/>
      <c r="D307" s="508"/>
      <c r="E307" s="502"/>
      <c r="F307" s="502"/>
    </row>
    <row r="308" spans="1:6">
      <c r="A308" s="505"/>
      <c r="B308" s="199"/>
      <c r="C308" s="506"/>
      <c r="D308" s="508"/>
      <c r="E308" s="502"/>
      <c r="F308" s="502"/>
    </row>
    <row r="309" spans="1:6">
      <c r="A309" s="505"/>
      <c r="B309" s="199"/>
      <c r="C309" s="506"/>
      <c r="D309" s="508"/>
      <c r="E309" s="502"/>
      <c r="F309" s="502"/>
    </row>
    <row r="310" spans="1:6">
      <c r="A310" s="505"/>
      <c r="B310" s="199"/>
      <c r="C310" s="506"/>
      <c r="D310" s="508"/>
      <c r="E310" s="502"/>
      <c r="F310" s="502"/>
    </row>
    <row r="311" spans="1:6">
      <c r="A311" s="505"/>
      <c r="B311" s="199"/>
      <c r="C311" s="506"/>
      <c r="D311" s="508"/>
      <c r="E311" s="502"/>
      <c r="F311" s="502"/>
    </row>
    <row r="312" spans="1:6">
      <c r="A312" s="372"/>
      <c r="B312" s="373"/>
      <c r="C312" s="374"/>
      <c r="D312" s="375"/>
      <c r="E312" s="449" t="s">
        <v>48</v>
      </c>
      <c r="F312" s="497">
        <f>SUM(F262:F311)</f>
        <v>0</v>
      </c>
    </row>
    <row r="313" spans="1:6">
      <c r="A313" s="458"/>
      <c r="B313" s="459"/>
      <c r="C313" s="277"/>
      <c r="D313" s="460"/>
      <c r="E313" s="461"/>
      <c r="F313" s="461"/>
    </row>
    <row r="314" spans="1:6">
      <c r="A314" s="458"/>
      <c r="B314" s="462" t="s">
        <v>64</v>
      </c>
      <c r="C314" s="277"/>
      <c r="D314" s="460"/>
      <c r="E314" s="461"/>
      <c r="F314" s="461"/>
    </row>
    <row r="315" spans="1:6">
      <c r="A315" s="458"/>
      <c r="B315" s="463"/>
      <c r="C315" s="277"/>
      <c r="D315" s="460"/>
      <c r="E315" s="461"/>
      <c r="F315" s="461"/>
    </row>
    <row r="316" spans="1:6">
      <c r="A316" s="458"/>
      <c r="B316" s="464"/>
      <c r="C316" s="277"/>
      <c r="D316" s="460"/>
      <c r="E316" s="461"/>
      <c r="F316" s="461"/>
    </row>
    <row r="317" spans="1:6">
      <c r="A317" s="458"/>
      <c r="B317" s="464"/>
      <c r="C317" s="277"/>
      <c r="D317" s="460"/>
      <c r="E317" s="461"/>
      <c r="F317" s="461"/>
    </row>
    <row r="318" spans="1:6">
      <c r="A318" s="458"/>
      <c r="B318" s="464"/>
      <c r="C318" s="277"/>
      <c r="D318" s="460"/>
      <c r="E318" s="461"/>
      <c r="F318" s="461"/>
    </row>
    <row r="319" spans="1:6">
      <c r="A319" s="458"/>
      <c r="B319" s="464"/>
      <c r="C319" s="277"/>
      <c r="D319" s="460"/>
      <c r="E319" s="461"/>
      <c r="F319" s="461"/>
    </row>
    <row r="320" spans="1:6">
      <c r="A320" s="458"/>
      <c r="B320" s="1313" t="s">
        <v>1108</v>
      </c>
      <c r="C320" s="277"/>
      <c r="D320" s="460"/>
      <c r="E320" s="461"/>
      <c r="F320" s="461">
        <f>F116</f>
        <v>0</v>
      </c>
    </row>
    <row r="321" spans="1:6">
      <c r="A321" s="458"/>
      <c r="B321" s="1313" t="s">
        <v>1109</v>
      </c>
      <c r="C321" s="277"/>
      <c r="D321" s="460"/>
      <c r="E321" s="461"/>
      <c r="F321" s="461">
        <f>F174</f>
        <v>0</v>
      </c>
    </row>
    <row r="322" spans="1:6">
      <c r="A322" s="458"/>
      <c r="B322" s="1313" t="s">
        <v>1110</v>
      </c>
      <c r="C322" s="277"/>
      <c r="D322" s="460"/>
      <c r="E322" s="461"/>
      <c r="F322" s="461">
        <f>F226</f>
        <v>0</v>
      </c>
    </row>
    <row r="323" spans="1:6">
      <c r="A323" s="458"/>
      <c r="B323" s="1313" t="s">
        <v>1111</v>
      </c>
      <c r="C323" s="277"/>
      <c r="D323" s="460"/>
      <c r="E323" s="461"/>
      <c r="F323" s="461">
        <f>F261</f>
        <v>0</v>
      </c>
    </row>
    <row r="324" spans="1:6">
      <c r="A324" s="458"/>
      <c r="B324" s="1313" t="s">
        <v>1112</v>
      </c>
      <c r="C324" s="277"/>
      <c r="D324" s="460"/>
      <c r="E324" s="461"/>
      <c r="F324" s="461">
        <f>F312</f>
        <v>0</v>
      </c>
    </row>
    <row r="325" spans="1:6">
      <c r="A325" s="458"/>
      <c r="B325" s="459"/>
      <c r="C325" s="277"/>
      <c r="D325" s="460"/>
      <c r="E325" s="461"/>
      <c r="F325" s="461"/>
    </row>
    <row r="326" spans="1:6">
      <c r="A326" s="458"/>
      <c r="B326" s="459"/>
      <c r="C326" s="277"/>
      <c r="D326" s="460"/>
      <c r="E326" s="461"/>
      <c r="F326" s="461"/>
    </row>
    <row r="327" spans="1:6">
      <c r="A327" s="458"/>
      <c r="B327" s="459"/>
      <c r="C327" s="277"/>
      <c r="D327" s="460"/>
      <c r="E327" s="461"/>
      <c r="F327" s="461"/>
    </row>
    <row r="328" spans="1:6">
      <c r="A328" s="458"/>
      <c r="B328" s="459"/>
      <c r="C328" s="277"/>
      <c r="D328" s="460"/>
      <c r="E328" s="461"/>
      <c r="F328" s="461"/>
    </row>
    <row r="329" spans="1:6">
      <c r="A329" s="509"/>
      <c r="B329" s="510"/>
      <c r="C329" s="511"/>
      <c r="D329" s="512"/>
      <c r="E329" s="513"/>
      <c r="F329" s="1314"/>
    </row>
    <row r="330" spans="1:6">
      <c r="A330" s="509"/>
      <c r="B330" s="514" t="s">
        <v>532</v>
      </c>
      <c r="C330" s="515"/>
      <c r="D330" s="516"/>
      <c r="E330" s="517"/>
      <c r="F330" s="518">
        <f>SUM(F314:F328)</f>
        <v>0</v>
      </c>
    </row>
    <row r="331" spans="1:6">
      <c r="A331" s="509"/>
      <c r="B331" s="514"/>
      <c r="C331" s="515"/>
      <c r="D331" s="516"/>
      <c r="E331" s="517"/>
      <c r="F331" s="518"/>
    </row>
    <row r="332" spans="1:6">
      <c r="A332" s="509"/>
      <c r="B332" s="510"/>
      <c r="C332" s="511"/>
      <c r="D332" s="512"/>
      <c r="E332" s="513"/>
      <c r="F332" s="1314"/>
    </row>
    <row r="333" spans="1:6">
      <c r="A333" s="509"/>
      <c r="B333" s="514" t="s">
        <v>975</v>
      </c>
      <c r="C333" s="515" t="s">
        <v>31</v>
      </c>
      <c r="D333" s="1012">
        <v>4</v>
      </c>
      <c r="E333" s="517">
        <f>F330</f>
        <v>0</v>
      </c>
      <c r="F333" s="1315">
        <f>D333*E333</f>
        <v>0</v>
      </c>
    </row>
    <row r="334" spans="1:6">
      <c r="A334" s="458"/>
      <c r="B334" s="459"/>
      <c r="C334" s="277"/>
      <c r="D334" s="460"/>
      <c r="E334" s="461"/>
      <c r="F334" s="461"/>
    </row>
    <row r="335" spans="1:6">
      <c r="A335" s="458"/>
      <c r="B335" s="459"/>
      <c r="C335" s="277"/>
      <c r="D335" s="460"/>
      <c r="E335" s="461"/>
      <c r="F335" s="461"/>
    </row>
    <row r="336" spans="1:6">
      <c r="A336" s="458"/>
      <c r="B336" s="459"/>
      <c r="C336" s="277"/>
      <c r="D336" s="460"/>
      <c r="E336" s="461"/>
      <c r="F336" s="461"/>
    </row>
    <row r="337" spans="1:6">
      <c r="A337" s="458"/>
      <c r="B337" s="459"/>
      <c r="C337" s="277"/>
      <c r="D337" s="460"/>
      <c r="E337" s="461"/>
      <c r="F337" s="461"/>
    </row>
    <row r="338" spans="1:6">
      <c r="A338" s="458"/>
      <c r="B338" s="459"/>
      <c r="C338" s="277"/>
      <c r="D338" s="460"/>
      <c r="E338" s="461"/>
      <c r="F338" s="461"/>
    </row>
    <row r="339" spans="1:6">
      <c r="A339" s="458"/>
      <c r="B339" s="459"/>
      <c r="C339" s="277"/>
      <c r="D339" s="460"/>
      <c r="E339" s="461"/>
      <c r="F339" s="461"/>
    </row>
    <row r="340" spans="1:6">
      <c r="A340" s="458"/>
      <c r="B340" s="459"/>
      <c r="C340" s="277"/>
      <c r="D340" s="460"/>
      <c r="E340" s="461"/>
      <c r="F340" s="461"/>
    </row>
    <row r="341" spans="1:6">
      <c r="A341" s="458"/>
      <c r="B341" s="459"/>
      <c r="C341" s="277"/>
      <c r="D341" s="460"/>
      <c r="E341" s="461"/>
      <c r="F341" s="461"/>
    </row>
    <row r="342" spans="1:6">
      <c r="A342" s="458"/>
      <c r="B342" s="459"/>
      <c r="C342" s="277"/>
      <c r="D342" s="460"/>
      <c r="E342" s="461"/>
      <c r="F342" s="461"/>
    </row>
    <row r="343" spans="1:6">
      <c r="A343" s="458"/>
      <c r="B343" s="459"/>
      <c r="C343" s="277"/>
      <c r="D343" s="460"/>
      <c r="E343" s="461"/>
      <c r="F343" s="461"/>
    </row>
    <row r="344" spans="1:6">
      <c r="A344" s="458"/>
      <c r="B344" s="459"/>
      <c r="C344" s="277"/>
      <c r="D344" s="460"/>
      <c r="E344" s="461"/>
      <c r="F344" s="461"/>
    </row>
    <row r="345" spans="1:6">
      <c r="A345" s="458"/>
      <c r="B345" s="459"/>
      <c r="C345" s="277"/>
      <c r="D345" s="460"/>
      <c r="E345" s="461"/>
      <c r="F345" s="461"/>
    </row>
    <row r="346" spans="1:6">
      <c r="A346" s="458"/>
      <c r="B346" s="459"/>
      <c r="C346" s="277"/>
      <c r="D346" s="460"/>
      <c r="E346" s="461"/>
      <c r="F346" s="461"/>
    </row>
    <row r="347" spans="1:6">
      <c r="A347" s="458"/>
      <c r="B347" s="459"/>
      <c r="C347" s="277"/>
      <c r="D347" s="460"/>
      <c r="E347" s="461"/>
      <c r="F347" s="461"/>
    </row>
    <row r="348" spans="1:6">
      <c r="A348" s="458"/>
      <c r="B348" s="459"/>
      <c r="C348" s="277"/>
      <c r="D348" s="460"/>
      <c r="E348" s="461"/>
      <c r="F348" s="461"/>
    </row>
    <row r="349" spans="1:6">
      <c r="A349" s="458"/>
      <c r="B349" s="459"/>
      <c r="C349" s="277"/>
      <c r="D349" s="460"/>
      <c r="E349" s="461"/>
      <c r="F349" s="461"/>
    </row>
    <row r="350" spans="1:6">
      <c r="A350" s="458"/>
      <c r="B350" s="459"/>
      <c r="C350" s="277"/>
      <c r="D350" s="460"/>
      <c r="E350" s="461"/>
      <c r="F350" s="461"/>
    </row>
    <row r="351" spans="1:6">
      <c r="A351" s="458"/>
      <c r="B351" s="459"/>
      <c r="C351" s="277"/>
      <c r="D351" s="460"/>
      <c r="E351" s="461"/>
      <c r="F351" s="461"/>
    </row>
    <row r="352" spans="1:6">
      <c r="A352" s="458"/>
      <c r="B352" s="459"/>
      <c r="C352" s="277"/>
      <c r="D352" s="460"/>
      <c r="E352" s="461"/>
      <c r="F352" s="461"/>
    </row>
    <row r="353" spans="1:6">
      <c r="A353" s="458"/>
      <c r="B353" s="459"/>
      <c r="C353" s="277"/>
      <c r="D353" s="460"/>
      <c r="E353" s="461"/>
      <c r="F353" s="461"/>
    </row>
    <row r="354" spans="1:6">
      <c r="A354" s="458"/>
      <c r="B354" s="459"/>
      <c r="C354" s="277"/>
      <c r="D354" s="460"/>
      <c r="E354" s="461"/>
      <c r="F354" s="461"/>
    </row>
    <row r="355" spans="1:6">
      <c r="A355" s="458"/>
      <c r="B355" s="459"/>
      <c r="C355" s="277"/>
      <c r="D355" s="460"/>
      <c r="E355" s="461"/>
      <c r="F355" s="461"/>
    </row>
    <row r="356" spans="1:6">
      <c r="A356" s="458"/>
      <c r="B356" s="459"/>
      <c r="C356" s="277"/>
      <c r="D356" s="460"/>
      <c r="E356" s="461"/>
      <c r="F356" s="461"/>
    </row>
    <row r="357" spans="1:6">
      <c r="A357" s="458"/>
      <c r="B357" s="459"/>
      <c r="C357" s="277"/>
      <c r="D357" s="460"/>
      <c r="E357" s="461"/>
      <c r="F357" s="461"/>
    </row>
    <row r="358" spans="1:6">
      <c r="A358" s="458"/>
      <c r="B358" s="459"/>
      <c r="C358" s="277"/>
      <c r="D358" s="460"/>
      <c r="E358" s="461"/>
      <c r="F358" s="461"/>
    </row>
    <row r="359" spans="1:6">
      <c r="A359" s="458"/>
      <c r="B359" s="459"/>
      <c r="C359" s="277"/>
      <c r="D359" s="460"/>
      <c r="E359" s="461"/>
      <c r="F359" s="461"/>
    </row>
    <row r="360" spans="1:6">
      <c r="A360" s="458"/>
      <c r="B360" s="459"/>
      <c r="C360" s="277"/>
      <c r="D360" s="460"/>
      <c r="E360" s="461"/>
      <c r="F360" s="461"/>
    </row>
    <row r="361" spans="1:6">
      <c r="A361" s="458"/>
      <c r="B361" s="459"/>
      <c r="C361" s="277"/>
      <c r="D361" s="460"/>
      <c r="E361" s="461"/>
      <c r="F361" s="461"/>
    </row>
    <row r="362" spans="1:6">
      <c r="A362" s="458"/>
      <c r="B362" s="459"/>
      <c r="C362" s="277"/>
      <c r="D362" s="460"/>
      <c r="E362" s="461"/>
      <c r="F362" s="461"/>
    </row>
    <row r="363" spans="1:6">
      <c r="A363" s="458"/>
      <c r="B363" s="459"/>
      <c r="C363" s="277"/>
      <c r="D363" s="460"/>
      <c r="E363" s="461"/>
      <c r="F363" s="461"/>
    </row>
    <row r="364" spans="1:6">
      <c r="A364" s="458"/>
      <c r="B364" s="459"/>
      <c r="C364" s="277"/>
      <c r="D364" s="460"/>
      <c r="E364" s="461"/>
      <c r="F364" s="461"/>
    </row>
    <row r="365" spans="1:6">
      <c r="A365" s="458"/>
      <c r="B365" s="459"/>
      <c r="C365" s="277"/>
      <c r="D365" s="460"/>
      <c r="E365" s="461"/>
      <c r="F365" s="461"/>
    </row>
    <row r="366" spans="1:6">
      <c r="A366" s="458"/>
      <c r="B366" s="459"/>
      <c r="C366" s="277"/>
      <c r="D366" s="460"/>
      <c r="E366" s="461"/>
      <c r="F366" s="461"/>
    </row>
    <row r="367" spans="1:6">
      <c r="A367" s="458"/>
      <c r="B367" s="459"/>
      <c r="C367" s="277"/>
      <c r="D367" s="460"/>
      <c r="E367" s="461"/>
      <c r="F367" s="461"/>
    </row>
    <row r="368" spans="1:6">
      <c r="A368" s="458"/>
      <c r="B368" s="459"/>
      <c r="C368" s="277"/>
      <c r="D368" s="460"/>
      <c r="E368" s="461"/>
      <c r="F368" s="461"/>
    </row>
    <row r="369" spans="1:6">
      <c r="A369" s="458"/>
      <c r="B369" s="459"/>
      <c r="C369" s="277"/>
      <c r="D369" s="460"/>
      <c r="E369" s="461"/>
      <c r="F369" s="461"/>
    </row>
    <row r="370" spans="1:6">
      <c r="A370" s="458"/>
      <c r="B370" s="459"/>
      <c r="C370" s="277"/>
      <c r="D370" s="460"/>
      <c r="E370" s="461"/>
      <c r="F370" s="461"/>
    </row>
    <row r="371" spans="1:6">
      <c r="A371" s="458"/>
      <c r="B371" s="459"/>
      <c r="C371" s="277"/>
      <c r="D371" s="460"/>
      <c r="E371" s="461"/>
      <c r="F371" s="461"/>
    </row>
    <row r="372" spans="1:6">
      <c r="A372" s="458"/>
      <c r="B372" s="459"/>
      <c r="C372" s="277"/>
      <c r="D372" s="460"/>
      <c r="E372" s="461"/>
      <c r="F372" s="461"/>
    </row>
    <row r="373" spans="1:6">
      <c r="A373" s="458"/>
      <c r="B373" s="459"/>
      <c r="C373" s="277"/>
      <c r="D373" s="460"/>
      <c r="E373" s="461"/>
      <c r="F373" s="461"/>
    </row>
    <row r="374" spans="1:6">
      <c r="A374" s="458"/>
      <c r="B374" s="459"/>
      <c r="C374" s="277"/>
      <c r="D374" s="460"/>
      <c r="E374" s="461"/>
      <c r="F374" s="461"/>
    </row>
    <row r="375" spans="1:6">
      <c r="A375" s="458"/>
      <c r="B375" s="459"/>
      <c r="C375" s="277"/>
      <c r="D375" s="460"/>
      <c r="E375" s="461"/>
      <c r="F375" s="461"/>
    </row>
    <row r="376" spans="1:6">
      <c r="A376" s="458"/>
      <c r="B376" s="459"/>
      <c r="C376" s="277"/>
      <c r="D376" s="460"/>
      <c r="E376" s="461"/>
      <c r="F376" s="461"/>
    </row>
    <row r="377" spans="1:6">
      <c r="A377" s="458"/>
      <c r="B377" s="459"/>
      <c r="C377" s="277"/>
      <c r="D377" s="460"/>
      <c r="E377" s="461"/>
      <c r="F377" s="461"/>
    </row>
    <row r="378" spans="1:6">
      <c r="A378" s="458"/>
      <c r="B378" s="459"/>
      <c r="C378" s="277"/>
      <c r="D378" s="460"/>
      <c r="E378" s="461"/>
      <c r="F378" s="461"/>
    </row>
    <row r="379" spans="1:6">
      <c r="A379" s="458"/>
      <c r="B379" s="459"/>
      <c r="C379" s="277"/>
      <c r="D379" s="460"/>
      <c r="E379" s="461"/>
      <c r="F379" s="461"/>
    </row>
    <row r="380" spans="1:6">
      <c r="A380" s="458"/>
      <c r="B380" s="459"/>
      <c r="C380" s="277"/>
      <c r="D380" s="460"/>
      <c r="E380" s="461"/>
      <c r="F380" s="461"/>
    </row>
    <row r="381" spans="1:6">
      <c r="A381" s="458"/>
      <c r="B381" s="459"/>
      <c r="C381" s="277"/>
      <c r="D381" s="460"/>
      <c r="E381" s="461"/>
      <c r="F381" s="461"/>
    </row>
    <row r="382" spans="1:6">
      <c r="A382" s="143"/>
      <c r="B382" s="144"/>
      <c r="C382" s="142"/>
      <c r="D382" s="151"/>
      <c r="E382" s="152"/>
      <c r="F382" s="152"/>
    </row>
    <row r="383" spans="1:6">
      <c r="A383" s="1693" t="s">
        <v>65</v>
      </c>
      <c r="B383" s="1692"/>
      <c r="C383" s="1692"/>
      <c r="D383" s="1692"/>
      <c r="E383" s="1692"/>
      <c r="F383" s="465">
        <f>SUM(F332:F382)</f>
        <v>0</v>
      </c>
    </row>
  </sheetData>
  <mergeCells count="3">
    <mergeCell ref="A2:F2"/>
    <mergeCell ref="A4:B4"/>
    <mergeCell ref="A383:E383"/>
  </mergeCells>
  <pageMargins left="0.7" right="0.7" top="0.75" bottom="0.75" header="0.3" footer="0.3"/>
  <pageSetup scale="63" orientation="portrait" r:id="rId1"/>
  <rowBreaks count="3" manualBreakCount="3">
    <brk id="59" max="5" man="1"/>
    <brk id="122" max="5" man="1"/>
    <brk id="143"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8"/>
  <sheetViews>
    <sheetView view="pageBreakPreview" zoomScale="98" zoomScaleNormal="100" zoomScaleSheetLayoutView="98" workbookViewId="0">
      <selection activeCell="E174" sqref="E174:E201"/>
    </sheetView>
  </sheetViews>
  <sheetFormatPr defaultRowHeight="15"/>
  <cols>
    <col min="1" max="1" width="10.5703125" customWidth="1"/>
    <col min="2" max="2" width="51.42578125" customWidth="1"/>
    <col min="3" max="3" width="7.140625" customWidth="1"/>
    <col min="4" max="4" width="10.28515625" bestFit="1" customWidth="1"/>
    <col min="5" max="5" width="14.5703125" customWidth="1"/>
    <col min="6" max="6" width="11.28515625" bestFit="1" customWidth="1"/>
  </cols>
  <sheetData>
    <row r="1" spans="1:6" ht="15" customHeight="1">
      <c r="A1" s="388" t="s">
        <v>464</v>
      </c>
      <c r="B1" s="388"/>
      <c r="C1" s="388"/>
      <c r="D1" s="388"/>
      <c r="E1" s="388"/>
      <c r="F1" s="388"/>
    </row>
    <row r="2" spans="1:6">
      <c r="A2" s="1682" t="s">
        <v>974</v>
      </c>
      <c r="B2" s="1683"/>
      <c r="C2" s="1683"/>
      <c r="D2" s="1683"/>
      <c r="E2" s="1683"/>
      <c r="F2" s="1684"/>
    </row>
    <row r="3" spans="1:6">
      <c r="A3" s="388"/>
      <c r="B3" s="389"/>
      <c r="C3" s="390"/>
      <c r="D3" s="390"/>
      <c r="E3" s="519"/>
      <c r="F3" s="519"/>
    </row>
    <row r="4" spans="1:6">
      <c r="A4" s="1690" t="s">
        <v>923</v>
      </c>
      <c r="B4" s="1690"/>
      <c r="C4" s="393"/>
      <c r="D4" s="393"/>
      <c r="E4" s="520"/>
      <c r="F4" s="520"/>
    </row>
    <row r="5" spans="1:6">
      <c r="A5" s="1143" t="s">
        <v>1113</v>
      </c>
      <c r="B5" s="1316"/>
      <c r="C5" s="1317"/>
      <c r="D5" s="1318"/>
      <c r="E5" s="1319"/>
      <c r="F5" s="1319"/>
    </row>
    <row r="6" spans="1:6">
      <c r="A6" s="1317"/>
      <c r="B6" s="1316"/>
      <c r="C6" s="1317"/>
      <c r="D6" s="1318"/>
      <c r="E6" s="1319"/>
      <c r="F6" s="1319"/>
    </row>
    <row r="7" spans="1:6">
      <c r="A7" s="1320" t="s">
        <v>1</v>
      </c>
      <c r="B7" s="1320" t="s">
        <v>2</v>
      </c>
      <c r="C7" s="1320" t="s">
        <v>3</v>
      </c>
      <c r="D7" s="1321" t="s">
        <v>4</v>
      </c>
      <c r="E7" s="1322" t="s">
        <v>5</v>
      </c>
      <c r="F7" s="1323" t="s">
        <v>6</v>
      </c>
    </row>
    <row r="8" spans="1:6">
      <c r="A8" s="1324"/>
      <c r="B8" s="1325"/>
      <c r="C8" s="1324"/>
      <c r="D8" s="1326"/>
      <c r="E8" s="1327" t="s">
        <v>365</v>
      </c>
      <c r="F8" s="1328" t="s">
        <v>365</v>
      </c>
    </row>
    <row r="9" spans="1:6">
      <c r="A9" s="1329"/>
      <c r="B9" s="1330"/>
      <c r="C9" s="1329"/>
      <c r="D9" s="1331"/>
      <c r="E9" s="1332"/>
      <c r="F9" s="1332"/>
    </row>
    <row r="10" spans="1:6">
      <c r="A10" s="1333"/>
      <c r="B10" s="1334" t="s">
        <v>154</v>
      </c>
      <c r="C10" s="1333"/>
      <c r="D10" s="1335"/>
      <c r="E10" s="1336"/>
      <c r="F10" s="1336"/>
    </row>
    <row r="11" spans="1:6">
      <c r="A11" s="1333"/>
      <c r="B11" s="1337"/>
      <c r="C11" s="1333"/>
      <c r="D11" s="1335"/>
      <c r="E11" s="1336"/>
      <c r="F11" s="1336"/>
    </row>
    <row r="12" spans="1:6" ht="51">
      <c r="A12" s="1333"/>
      <c r="B12" s="478" t="s">
        <v>1295</v>
      </c>
      <c r="C12" s="1333"/>
      <c r="D12" s="1335"/>
      <c r="E12" s="1336"/>
      <c r="F12" s="1336"/>
    </row>
    <row r="13" spans="1:6">
      <c r="A13" s="1333"/>
      <c r="B13" s="1337"/>
      <c r="C13" s="1333"/>
      <c r="D13" s="1335"/>
      <c r="E13" s="1336"/>
      <c r="F13" s="1336"/>
    </row>
    <row r="14" spans="1:6">
      <c r="A14" s="1338"/>
      <c r="B14" s="451" t="s">
        <v>159</v>
      </c>
      <c r="C14" s="1338"/>
      <c r="D14" s="1339"/>
      <c r="E14" s="1340"/>
      <c r="F14" s="1340"/>
    </row>
    <row r="15" spans="1:6">
      <c r="A15" s="1338"/>
      <c r="B15" s="1341"/>
      <c r="C15" s="1338"/>
      <c r="D15" s="1339"/>
      <c r="E15" s="1340"/>
      <c r="F15" s="1340"/>
    </row>
    <row r="16" spans="1:6">
      <c r="A16" s="1338"/>
      <c r="B16" s="451" t="s">
        <v>197</v>
      </c>
      <c r="C16" s="1338"/>
      <c r="D16" s="1339"/>
      <c r="E16" s="1340"/>
      <c r="F16" s="1340"/>
    </row>
    <row r="17" spans="1:6">
      <c r="A17" s="1338"/>
      <c r="B17" s="451"/>
      <c r="C17" s="1338"/>
      <c r="D17" s="1339"/>
      <c r="E17" s="1340"/>
      <c r="F17" s="1340"/>
    </row>
    <row r="18" spans="1:6">
      <c r="A18" s="1338"/>
      <c r="B18" s="1342" t="s">
        <v>198</v>
      </c>
      <c r="C18" s="1338"/>
      <c r="D18" s="1343"/>
      <c r="E18" s="1340"/>
      <c r="F18" s="1340"/>
    </row>
    <row r="19" spans="1:6">
      <c r="A19" s="1338"/>
      <c r="B19" s="1342"/>
      <c r="C19" s="1338"/>
      <c r="D19" s="1339"/>
      <c r="E19" s="1340"/>
      <c r="F19" s="1340"/>
    </row>
    <row r="20" spans="1:6" ht="38.25">
      <c r="A20" s="1338"/>
      <c r="B20" s="454" t="s">
        <v>1114</v>
      </c>
      <c r="C20" s="1338"/>
      <c r="D20" s="1339"/>
      <c r="E20" s="1340"/>
      <c r="F20" s="1340"/>
    </row>
    <row r="21" spans="1:6">
      <c r="A21" s="1338"/>
      <c r="B21" s="1341"/>
      <c r="C21" s="1338"/>
      <c r="D21" s="1339"/>
      <c r="E21" s="1340"/>
      <c r="F21" s="1340"/>
    </row>
    <row r="22" spans="1:6">
      <c r="A22" s="1201" t="s">
        <v>268</v>
      </c>
      <c r="B22" s="1206" t="s">
        <v>478</v>
      </c>
      <c r="C22" s="425" t="s">
        <v>81</v>
      </c>
      <c r="D22" s="1171">
        <v>4.8048000000000002</v>
      </c>
      <c r="E22" s="1344"/>
      <c r="F22" s="754">
        <f>D22*E22</f>
        <v>0</v>
      </c>
    </row>
    <row r="23" spans="1:6">
      <c r="A23" s="1338"/>
      <c r="B23" s="1345"/>
      <c r="C23" s="1338"/>
      <c r="D23" s="1346"/>
      <c r="E23" s="1347"/>
      <c r="F23" s="1347"/>
    </row>
    <row r="24" spans="1:6" ht="38.25" customHeight="1">
      <c r="A24" s="1338"/>
      <c r="B24" s="1342" t="s">
        <v>200</v>
      </c>
      <c r="C24" s="1338"/>
      <c r="D24" s="1348"/>
      <c r="E24" s="1347"/>
      <c r="F24" s="1347"/>
    </row>
    <row r="25" spans="1:6">
      <c r="A25" s="1338"/>
      <c r="B25" s="1342"/>
      <c r="C25" s="1338"/>
      <c r="D25" s="1348"/>
      <c r="E25" s="1347"/>
      <c r="F25" s="1347"/>
    </row>
    <row r="26" spans="1:6" ht="25.5">
      <c r="A26" s="1338"/>
      <c r="B26" s="1349" t="s">
        <v>1115</v>
      </c>
      <c r="C26" s="1338"/>
      <c r="D26" s="1348"/>
      <c r="E26" s="1347"/>
      <c r="F26" s="1347"/>
    </row>
    <row r="27" spans="1:6">
      <c r="A27" s="1338"/>
      <c r="B27" s="1341"/>
      <c r="C27" s="1338"/>
      <c r="D27" s="1348"/>
      <c r="E27" s="1347"/>
      <c r="F27" s="1347"/>
    </row>
    <row r="28" spans="1:6">
      <c r="A28" s="1201" t="s">
        <v>272</v>
      </c>
      <c r="B28" s="1206" t="s">
        <v>478</v>
      </c>
      <c r="C28" s="425" t="s">
        <v>81</v>
      </c>
      <c r="D28" s="1171">
        <v>0.5</v>
      </c>
      <c r="E28" s="1203"/>
      <c r="F28" s="754">
        <f>D28*E28</f>
        <v>0</v>
      </c>
    </row>
    <row r="29" spans="1:6">
      <c r="A29" s="425"/>
      <c r="B29" s="501"/>
      <c r="C29" s="425"/>
      <c r="D29" s="432"/>
      <c r="E29" s="754"/>
      <c r="F29" s="754"/>
    </row>
    <row r="30" spans="1:6">
      <c r="A30" s="425"/>
      <c r="B30" s="501" t="s">
        <v>201</v>
      </c>
      <c r="C30" s="425"/>
      <c r="D30" s="432"/>
      <c r="E30" s="754"/>
      <c r="F30" s="754"/>
    </row>
    <row r="31" spans="1:6">
      <c r="A31" s="425"/>
      <c r="B31" s="424"/>
      <c r="C31" s="425"/>
      <c r="D31" s="432"/>
      <c r="E31" s="754"/>
      <c r="F31" s="754"/>
    </row>
    <row r="32" spans="1:6">
      <c r="A32" s="1338"/>
      <c r="B32" s="1350" t="s">
        <v>202</v>
      </c>
      <c r="C32" s="1338"/>
      <c r="D32" s="1351"/>
      <c r="E32" s="1347"/>
      <c r="F32" s="1347"/>
    </row>
    <row r="33" spans="1:6">
      <c r="A33" s="1338"/>
      <c r="B33" s="1350"/>
      <c r="C33" s="1338"/>
      <c r="D33" s="1351"/>
      <c r="E33" s="1347"/>
      <c r="F33" s="1347"/>
    </row>
    <row r="34" spans="1:6" ht="25.5">
      <c r="A34" s="1338"/>
      <c r="B34" s="1349" t="s">
        <v>280</v>
      </c>
      <c r="C34" s="1338"/>
      <c r="D34" s="1351"/>
      <c r="E34" s="1347"/>
      <c r="F34" s="1347"/>
    </row>
    <row r="35" spans="1:6">
      <c r="A35" s="1338"/>
      <c r="B35" s="1345"/>
      <c r="C35" s="1338"/>
      <c r="D35" s="1351"/>
      <c r="E35" s="1347"/>
      <c r="F35" s="1347"/>
    </row>
    <row r="36" spans="1:6" ht="38.25">
      <c r="A36" s="1352" t="s">
        <v>203</v>
      </c>
      <c r="B36" s="1345" t="s">
        <v>1116</v>
      </c>
      <c r="C36" s="1338" t="s">
        <v>89</v>
      </c>
      <c r="D36" s="1351">
        <v>9.6096000000000004</v>
      </c>
      <c r="E36" s="1347"/>
      <c r="F36" s="754">
        <f>D36*E36</f>
        <v>0</v>
      </c>
    </row>
    <row r="37" spans="1:6">
      <c r="A37" s="425"/>
      <c r="B37" s="429"/>
      <c r="C37" s="425"/>
      <c r="D37" s="1150"/>
      <c r="E37" s="754"/>
      <c r="F37" s="754"/>
    </row>
    <row r="38" spans="1:6" ht="25.5">
      <c r="A38" s="1352" t="s">
        <v>204</v>
      </c>
      <c r="B38" s="1345" t="s">
        <v>205</v>
      </c>
      <c r="C38" s="1338" t="s">
        <v>89</v>
      </c>
      <c r="D38" s="1351">
        <v>3.1812</v>
      </c>
      <c r="E38" s="1347"/>
      <c r="F38" s="754">
        <f>D38*E38</f>
        <v>0</v>
      </c>
    </row>
    <row r="39" spans="1:6">
      <c r="A39" s="1352"/>
      <c r="B39" s="1345"/>
      <c r="C39" s="1338"/>
      <c r="D39" s="1351"/>
      <c r="E39" s="1347"/>
      <c r="F39" s="1347"/>
    </row>
    <row r="40" spans="1:6">
      <c r="A40" s="425"/>
      <c r="B40" s="1353" t="s">
        <v>206</v>
      </c>
      <c r="C40" s="453"/>
      <c r="D40" s="1354"/>
      <c r="E40" s="754"/>
      <c r="F40" s="754"/>
    </row>
    <row r="41" spans="1:6">
      <c r="A41" s="425"/>
      <c r="B41" s="456"/>
      <c r="C41" s="425"/>
      <c r="D41" s="1150"/>
      <c r="E41" s="754"/>
      <c r="F41" s="754"/>
    </row>
    <row r="42" spans="1:6" ht="25.5">
      <c r="A42" s="425"/>
      <c r="B42" s="1157" t="s">
        <v>1117</v>
      </c>
      <c r="C42" s="425"/>
      <c r="D42" s="1150"/>
      <c r="E42" s="754"/>
      <c r="F42" s="754"/>
    </row>
    <row r="43" spans="1:6">
      <c r="A43" s="425"/>
      <c r="B43" s="456"/>
      <c r="C43" s="425"/>
      <c r="D43" s="1150"/>
      <c r="E43" s="754"/>
      <c r="F43" s="754"/>
    </row>
    <row r="44" spans="1:6">
      <c r="A44" s="425" t="s">
        <v>249</v>
      </c>
      <c r="B44" s="456" t="s">
        <v>1118</v>
      </c>
      <c r="C44" s="425" t="s">
        <v>81</v>
      </c>
      <c r="D44" s="1150">
        <v>4.8048000000000002</v>
      </c>
      <c r="E44" s="754"/>
      <c r="F44" s="754">
        <f>D44*E44</f>
        <v>0</v>
      </c>
    </row>
    <row r="45" spans="1:6">
      <c r="A45" s="425" t="s">
        <v>208</v>
      </c>
      <c r="B45" s="424" t="s">
        <v>200</v>
      </c>
      <c r="C45" s="425" t="s">
        <v>81</v>
      </c>
      <c r="D45" s="1150">
        <v>0.5</v>
      </c>
      <c r="E45" s="754"/>
      <c r="F45" s="754">
        <f>D45*E45</f>
        <v>0</v>
      </c>
    </row>
    <row r="46" spans="1:6">
      <c r="A46" s="425"/>
      <c r="B46" s="424"/>
      <c r="C46" s="425"/>
      <c r="D46" s="1150"/>
      <c r="E46" s="754"/>
      <c r="F46" s="754"/>
    </row>
    <row r="47" spans="1:6">
      <c r="A47" s="1338"/>
      <c r="B47" s="1355" t="s">
        <v>214</v>
      </c>
      <c r="C47" s="1338"/>
      <c r="D47" s="1351"/>
      <c r="E47" s="1347"/>
      <c r="F47" s="1347"/>
    </row>
    <row r="48" spans="1:6">
      <c r="A48" s="1338"/>
      <c r="B48" s="1345"/>
      <c r="C48" s="1338"/>
      <c r="D48" s="1351"/>
      <c r="E48" s="1347"/>
      <c r="F48" s="1347"/>
    </row>
    <row r="49" spans="1:6">
      <c r="A49" s="1338"/>
      <c r="B49" s="1355" t="s">
        <v>215</v>
      </c>
      <c r="C49" s="1338"/>
      <c r="D49" s="1351"/>
      <c r="E49" s="1347"/>
      <c r="F49" s="1347"/>
    </row>
    <row r="50" spans="1:6">
      <c r="A50" s="1338"/>
      <c r="B50" s="1345"/>
      <c r="C50" s="1338"/>
      <c r="D50" s="1351"/>
      <c r="E50" s="1347"/>
      <c r="F50" s="1347"/>
    </row>
    <row r="51" spans="1:6">
      <c r="A51" s="1338"/>
      <c r="B51" s="1350" t="s">
        <v>161</v>
      </c>
      <c r="C51" s="1338"/>
      <c r="D51" s="1351"/>
      <c r="E51" s="1347"/>
      <c r="F51" s="1347"/>
    </row>
    <row r="52" spans="1:6">
      <c r="A52" s="1338"/>
      <c r="B52" s="1350"/>
      <c r="C52" s="1338"/>
      <c r="D52" s="1351"/>
      <c r="E52" s="1347"/>
      <c r="F52" s="1347"/>
    </row>
    <row r="53" spans="1:6">
      <c r="A53" s="1338"/>
      <c r="B53" s="1342" t="s">
        <v>216</v>
      </c>
      <c r="C53" s="1338"/>
      <c r="D53" s="1351"/>
      <c r="E53" s="1347"/>
      <c r="F53" s="1347"/>
    </row>
    <row r="54" spans="1:6" ht="38.25">
      <c r="A54" s="1338"/>
      <c r="B54" s="1356" t="s">
        <v>992</v>
      </c>
      <c r="C54" s="1338"/>
      <c r="D54" s="1351"/>
      <c r="E54" s="1347"/>
      <c r="F54" s="1347"/>
    </row>
    <row r="55" spans="1:6">
      <c r="A55" s="1338"/>
      <c r="B55" s="1345"/>
      <c r="C55" s="1338"/>
      <c r="D55" s="1351"/>
      <c r="E55" s="1347"/>
      <c r="F55" s="1347"/>
    </row>
    <row r="56" spans="1:6">
      <c r="A56" s="1338" t="s">
        <v>217</v>
      </c>
      <c r="B56" s="1345" t="s">
        <v>289</v>
      </c>
      <c r="C56" s="1338" t="s">
        <v>81</v>
      </c>
      <c r="D56" s="1351">
        <v>0.51</v>
      </c>
      <c r="E56" s="1347"/>
      <c r="F56" s="754">
        <f>D56*E56</f>
        <v>0</v>
      </c>
    </row>
    <row r="57" spans="1:6">
      <c r="A57" s="1357"/>
      <c r="B57" s="1358"/>
      <c r="C57" s="1359"/>
      <c r="D57" s="1360"/>
      <c r="E57" s="1361" t="s">
        <v>48</v>
      </c>
      <c r="F57" s="1362">
        <f>SUM(F12:F56)</f>
        <v>0</v>
      </c>
    </row>
    <row r="58" spans="1:6">
      <c r="A58" s="1338"/>
      <c r="B58" s="1342"/>
      <c r="C58" s="1338"/>
      <c r="D58" s="1346"/>
      <c r="E58" s="1347"/>
      <c r="F58" s="1347"/>
    </row>
    <row r="59" spans="1:6">
      <c r="A59" s="1338"/>
      <c r="B59" s="1342" t="s">
        <v>993</v>
      </c>
      <c r="C59" s="1338"/>
      <c r="D59" s="1351"/>
      <c r="E59" s="1347"/>
      <c r="F59" s="1347"/>
    </row>
    <row r="60" spans="1:6">
      <c r="A60" s="1338"/>
      <c r="B60" s="1342"/>
      <c r="C60" s="1338"/>
      <c r="D60" s="1351"/>
      <c r="E60" s="1347"/>
      <c r="F60" s="1347"/>
    </row>
    <row r="61" spans="1:6" ht="38.25">
      <c r="A61" s="1338"/>
      <c r="B61" s="1356" t="s">
        <v>994</v>
      </c>
      <c r="C61" s="1338"/>
      <c r="D61" s="1351"/>
      <c r="E61" s="1347"/>
      <c r="F61" s="1347"/>
    </row>
    <row r="62" spans="1:6">
      <c r="A62" s="1338"/>
      <c r="B62" s="1345"/>
      <c r="C62" s="1338"/>
      <c r="D62" s="1351"/>
      <c r="E62" s="1347"/>
      <c r="F62" s="1347"/>
    </row>
    <row r="63" spans="1:6">
      <c r="A63" s="1338" t="s">
        <v>163</v>
      </c>
      <c r="B63" s="1345" t="s">
        <v>289</v>
      </c>
      <c r="C63" s="1338" t="s">
        <v>81</v>
      </c>
      <c r="D63" s="1351">
        <v>4.9827000000000004</v>
      </c>
      <c r="E63" s="1347"/>
      <c r="F63" s="754">
        <f>D63*E63</f>
        <v>0</v>
      </c>
    </row>
    <row r="64" spans="1:6">
      <c r="A64" s="1338"/>
      <c r="B64" s="1345"/>
      <c r="C64" s="1338"/>
      <c r="D64" s="1351"/>
      <c r="E64" s="1347"/>
      <c r="F64" s="1347"/>
    </row>
    <row r="65" spans="1:6">
      <c r="A65" s="1338"/>
      <c r="B65" s="451" t="s">
        <v>995</v>
      </c>
      <c r="C65" s="1338"/>
      <c r="D65" s="1351"/>
      <c r="E65" s="1347"/>
      <c r="F65" s="1347"/>
    </row>
    <row r="66" spans="1:6">
      <c r="A66" s="1338"/>
      <c r="B66" s="1341"/>
      <c r="C66" s="1338"/>
      <c r="D66" s="1351"/>
      <c r="E66" s="1347"/>
      <c r="F66" s="1347"/>
    </row>
    <row r="67" spans="1:6">
      <c r="A67" s="1338"/>
      <c r="B67" s="1342" t="s">
        <v>219</v>
      </c>
      <c r="C67" s="1338"/>
      <c r="D67" s="1351"/>
      <c r="E67" s="1347"/>
      <c r="F67" s="1347"/>
    </row>
    <row r="68" spans="1:6">
      <c r="A68" s="1338"/>
      <c r="B68" s="1342"/>
      <c r="C68" s="1338"/>
      <c r="D68" s="1351"/>
      <c r="E68" s="1347"/>
      <c r="F68" s="1347"/>
    </row>
    <row r="69" spans="1:6" ht="25.5">
      <c r="A69" s="1338"/>
      <c r="B69" s="1349" t="s">
        <v>996</v>
      </c>
      <c r="C69" s="1338"/>
      <c r="D69" s="1351"/>
      <c r="E69" s="1347"/>
      <c r="F69" s="1347"/>
    </row>
    <row r="70" spans="1:6">
      <c r="A70" s="1338"/>
      <c r="B70" s="1345"/>
      <c r="C70" s="1338"/>
      <c r="D70" s="1351"/>
      <c r="E70" s="1347"/>
      <c r="F70" s="1347"/>
    </row>
    <row r="71" spans="1:6">
      <c r="A71" s="1352" t="s">
        <v>220</v>
      </c>
      <c r="B71" s="1345" t="s">
        <v>221</v>
      </c>
      <c r="C71" s="1338" t="s">
        <v>81</v>
      </c>
      <c r="D71" s="1351">
        <v>0.51</v>
      </c>
      <c r="E71" s="1347"/>
      <c r="F71" s="754">
        <f>D71*E71</f>
        <v>0</v>
      </c>
    </row>
    <row r="72" spans="1:6" ht="68.25" customHeight="1">
      <c r="A72" s="1338"/>
      <c r="B72" s="1363"/>
      <c r="C72" s="1338"/>
      <c r="D72" s="1351"/>
      <c r="E72" s="1347"/>
      <c r="F72" s="1347"/>
    </row>
    <row r="73" spans="1:6">
      <c r="A73" s="1338"/>
      <c r="B73" s="1355" t="s">
        <v>997</v>
      </c>
      <c r="C73" s="1338"/>
      <c r="D73" s="1351"/>
      <c r="E73" s="1347"/>
      <c r="F73" s="1347"/>
    </row>
    <row r="74" spans="1:6">
      <c r="A74" s="1338"/>
      <c r="B74" s="1345"/>
      <c r="C74" s="1338"/>
      <c r="D74" s="1351"/>
      <c r="E74" s="1347"/>
      <c r="F74" s="1347"/>
    </row>
    <row r="75" spans="1:6">
      <c r="A75" s="1338"/>
      <c r="B75" s="1350" t="s">
        <v>222</v>
      </c>
      <c r="C75" s="1338"/>
      <c r="D75" s="1351"/>
      <c r="E75" s="1347"/>
      <c r="F75" s="1347"/>
    </row>
    <row r="76" spans="1:6">
      <c r="A76" s="1338"/>
      <c r="B76" s="1350"/>
      <c r="C76" s="1338"/>
      <c r="D76" s="1351"/>
      <c r="E76" s="1347"/>
      <c r="F76" s="1347"/>
    </row>
    <row r="77" spans="1:6" ht="25.5">
      <c r="A77" s="1338"/>
      <c r="B77" s="1356" t="s">
        <v>998</v>
      </c>
      <c r="C77" s="1338"/>
      <c r="D77" s="1351"/>
      <c r="E77" s="1347"/>
      <c r="F77" s="1347"/>
    </row>
    <row r="78" spans="1:6">
      <c r="A78" s="1338"/>
      <c r="B78" s="1345"/>
      <c r="C78" s="1338"/>
      <c r="D78" s="1351"/>
      <c r="E78" s="1347"/>
      <c r="F78" s="1347"/>
    </row>
    <row r="79" spans="1:6">
      <c r="A79" s="1352" t="s">
        <v>223</v>
      </c>
      <c r="B79" s="1345" t="s">
        <v>999</v>
      </c>
      <c r="C79" s="1338" t="s">
        <v>81</v>
      </c>
      <c r="D79" s="1351">
        <v>1.8002999999999998</v>
      </c>
      <c r="E79" s="1347"/>
      <c r="F79" s="754">
        <f>D79*E79</f>
        <v>0</v>
      </c>
    </row>
    <row r="80" spans="1:6">
      <c r="A80" s="1352"/>
      <c r="B80" s="1345"/>
      <c r="C80" s="1338"/>
      <c r="D80" s="1351"/>
      <c r="E80" s="1347"/>
      <c r="F80" s="1347"/>
    </row>
    <row r="81" spans="1:6">
      <c r="A81" s="1338"/>
      <c r="B81" s="1350" t="s">
        <v>1000</v>
      </c>
      <c r="C81" s="1338"/>
      <c r="D81" s="1351"/>
      <c r="E81" s="1347"/>
      <c r="F81" s="1347"/>
    </row>
    <row r="82" spans="1:6">
      <c r="A82" s="1338"/>
      <c r="B82" s="1345"/>
      <c r="C82" s="1338"/>
      <c r="D82" s="1351"/>
      <c r="E82" s="1347"/>
      <c r="F82" s="1347"/>
    </row>
    <row r="83" spans="1:6" ht="25.5">
      <c r="A83" s="1338"/>
      <c r="B83" s="1356" t="s">
        <v>1001</v>
      </c>
      <c r="C83" s="1338"/>
      <c r="D83" s="1351"/>
      <c r="E83" s="1347"/>
      <c r="F83" s="1347"/>
    </row>
    <row r="84" spans="1:6">
      <c r="A84" s="1338"/>
      <c r="B84" s="1345"/>
      <c r="C84" s="1338"/>
      <c r="D84" s="1351"/>
      <c r="E84" s="1347"/>
      <c r="F84" s="1347"/>
    </row>
    <row r="85" spans="1:6">
      <c r="A85" s="1352" t="s">
        <v>1002</v>
      </c>
      <c r="B85" s="1345" t="s">
        <v>999</v>
      </c>
      <c r="C85" s="1338" t="s">
        <v>81</v>
      </c>
      <c r="D85" s="1351">
        <v>3.1823999999999999</v>
      </c>
      <c r="E85" s="1347"/>
      <c r="F85" s="754">
        <f>D85*E85</f>
        <v>0</v>
      </c>
    </row>
    <row r="86" spans="1:6">
      <c r="A86" s="1352"/>
      <c r="B86" s="1345"/>
      <c r="C86" s="1338"/>
      <c r="D86" s="1351"/>
      <c r="E86" s="1347"/>
      <c r="F86" s="1347"/>
    </row>
    <row r="87" spans="1:6">
      <c r="A87" s="1338"/>
      <c r="B87" s="451" t="s">
        <v>164</v>
      </c>
      <c r="C87" s="1338"/>
      <c r="D87" s="1351"/>
      <c r="E87" s="1347"/>
      <c r="F87" s="1347"/>
    </row>
    <row r="88" spans="1:6">
      <c r="A88" s="1338"/>
      <c r="B88" s="1345"/>
      <c r="C88" s="1338"/>
      <c r="D88" s="1351"/>
      <c r="E88" s="1347"/>
      <c r="F88" s="1347"/>
    </row>
    <row r="89" spans="1:6">
      <c r="A89" s="1338"/>
      <c r="B89" s="1355" t="s">
        <v>165</v>
      </c>
      <c r="C89" s="1338"/>
      <c r="D89" s="1351"/>
      <c r="E89" s="1347"/>
      <c r="F89" s="1347"/>
    </row>
    <row r="90" spans="1:6">
      <c r="A90" s="1338"/>
      <c r="B90" s="1345"/>
      <c r="C90" s="1338"/>
      <c r="D90" s="1351"/>
      <c r="E90" s="1347"/>
      <c r="F90" s="1347"/>
    </row>
    <row r="91" spans="1:6">
      <c r="A91" s="1338"/>
      <c r="B91" s="1342" t="s">
        <v>166</v>
      </c>
      <c r="C91" s="1338"/>
      <c r="D91" s="1351"/>
      <c r="E91" s="1347"/>
      <c r="F91" s="1347"/>
    </row>
    <row r="92" spans="1:6">
      <c r="A92" s="1338"/>
      <c r="B92" s="1341"/>
      <c r="C92" s="1338"/>
      <c r="D92" s="1351"/>
      <c r="E92" s="1347"/>
      <c r="F92" s="1347"/>
    </row>
    <row r="93" spans="1:6">
      <c r="A93" s="1338"/>
      <c r="B93" s="1356" t="s">
        <v>227</v>
      </c>
      <c r="C93" s="1338"/>
      <c r="D93" s="1351"/>
      <c r="E93" s="1347"/>
      <c r="F93" s="1347"/>
    </row>
    <row r="94" spans="1:6">
      <c r="A94" s="1338"/>
      <c r="B94" s="1345"/>
      <c r="C94" s="1338"/>
      <c r="D94" s="1351"/>
      <c r="E94" s="1347"/>
      <c r="F94" s="1347"/>
    </row>
    <row r="95" spans="1:6">
      <c r="A95" s="425" t="s">
        <v>1003</v>
      </c>
      <c r="B95" s="424" t="s">
        <v>1004</v>
      </c>
      <c r="C95" s="425" t="s">
        <v>89</v>
      </c>
      <c r="D95" s="426">
        <v>2.34</v>
      </c>
      <c r="E95" s="754"/>
      <c r="F95" s="754">
        <f>D95*E95</f>
        <v>0</v>
      </c>
    </row>
    <row r="96" spans="1:6">
      <c r="A96" s="425"/>
      <c r="B96" s="424"/>
      <c r="C96" s="425"/>
      <c r="D96" s="1351"/>
      <c r="E96" s="754"/>
      <c r="F96" s="754"/>
    </row>
    <row r="97" spans="1:6">
      <c r="A97" s="1338"/>
      <c r="B97" s="1342" t="s">
        <v>167</v>
      </c>
      <c r="C97" s="1338"/>
      <c r="D97" s="1351"/>
      <c r="E97" s="1347"/>
      <c r="F97" s="1347"/>
    </row>
    <row r="98" spans="1:6">
      <c r="A98" s="1338"/>
      <c r="B98" s="1341"/>
      <c r="C98" s="1338"/>
      <c r="D98" s="1351"/>
      <c r="E98" s="1347"/>
      <c r="F98" s="1347"/>
    </row>
    <row r="99" spans="1:6">
      <c r="A99" s="1338"/>
      <c r="B99" s="1356" t="s">
        <v>168</v>
      </c>
      <c r="C99" s="1338"/>
      <c r="D99" s="1351"/>
      <c r="E99" s="1347"/>
      <c r="F99" s="1347"/>
    </row>
    <row r="100" spans="1:6">
      <c r="A100" s="1338"/>
      <c r="B100" s="1345"/>
      <c r="C100" s="1338"/>
      <c r="D100" s="1351"/>
      <c r="E100" s="1347"/>
      <c r="F100" s="1347"/>
    </row>
    <row r="101" spans="1:6">
      <c r="A101" s="425" t="s">
        <v>1005</v>
      </c>
      <c r="B101" s="424" t="s">
        <v>1004</v>
      </c>
      <c r="C101" s="425" t="s">
        <v>89</v>
      </c>
      <c r="D101" s="426">
        <v>2.2000000000000002</v>
      </c>
      <c r="E101" s="754"/>
      <c r="F101" s="754">
        <f>D101*E101</f>
        <v>0</v>
      </c>
    </row>
    <row r="102" spans="1:6">
      <c r="A102" s="425" t="s">
        <v>1006</v>
      </c>
      <c r="B102" s="424" t="s">
        <v>1007</v>
      </c>
      <c r="C102" s="425" t="s">
        <v>89</v>
      </c>
      <c r="D102" s="426">
        <v>19.968</v>
      </c>
      <c r="E102" s="754"/>
      <c r="F102" s="754">
        <f>D102*E102</f>
        <v>0</v>
      </c>
    </row>
    <row r="103" spans="1:6">
      <c r="A103" s="425"/>
      <c r="B103" s="424"/>
      <c r="C103" s="425"/>
      <c r="D103" s="1351"/>
      <c r="E103" s="754"/>
      <c r="F103" s="754"/>
    </row>
    <row r="104" spans="1:6">
      <c r="A104" s="1338"/>
      <c r="B104" s="451" t="s">
        <v>169</v>
      </c>
      <c r="C104" s="1338"/>
      <c r="D104" s="1351"/>
      <c r="E104" s="1347"/>
      <c r="F104" s="1347"/>
    </row>
    <row r="105" spans="1:6">
      <c r="A105" s="1338"/>
      <c r="B105" s="1341"/>
      <c r="C105" s="1338"/>
      <c r="D105" s="1351"/>
      <c r="E105" s="1347"/>
      <c r="F105" s="1347"/>
    </row>
    <row r="106" spans="1:6">
      <c r="A106" s="504"/>
      <c r="B106" s="1154" t="s">
        <v>1008</v>
      </c>
      <c r="C106" s="504"/>
      <c r="D106" s="1364"/>
      <c r="E106" s="1156"/>
      <c r="F106" s="1156"/>
    </row>
    <row r="107" spans="1:6">
      <c r="A107" s="504"/>
      <c r="B107" s="1154"/>
      <c r="C107" s="504"/>
      <c r="D107" s="1364"/>
      <c r="E107" s="1156"/>
      <c r="F107" s="1156"/>
    </row>
    <row r="108" spans="1:6" ht="25.5">
      <c r="A108" s="504"/>
      <c r="B108" s="1157" t="s">
        <v>1009</v>
      </c>
      <c r="C108" s="504"/>
      <c r="D108" s="1364"/>
      <c r="E108" s="1156"/>
      <c r="F108" s="1156"/>
    </row>
    <row r="109" spans="1:6">
      <c r="A109" s="1338"/>
      <c r="B109" s="1341"/>
      <c r="C109" s="1338"/>
      <c r="D109" s="1351"/>
      <c r="E109" s="1347"/>
      <c r="F109" s="1347"/>
    </row>
    <row r="110" spans="1:6">
      <c r="A110" s="1338" t="s">
        <v>170</v>
      </c>
      <c r="B110" s="1363" t="s">
        <v>297</v>
      </c>
      <c r="C110" s="1338" t="s">
        <v>79</v>
      </c>
      <c r="D110" s="426">
        <v>0.34878900000000007</v>
      </c>
      <c r="E110" s="1158"/>
      <c r="F110" s="754">
        <f>D110*E110</f>
        <v>0</v>
      </c>
    </row>
    <row r="111" spans="1:6">
      <c r="A111" s="1338"/>
      <c r="B111" s="1363"/>
      <c r="C111" s="1365"/>
      <c r="D111" s="426"/>
      <c r="E111" s="1158"/>
      <c r="F111" s="754"/>
    </row>
    <row r="112" spans="1:6">
      <c r="A112" s="1352"/>
      <c r="B112" s="1345"/>
      <c r="C112" s="1365"/>
      <c r="D112" s="1351"/>
      <c r="E112" s="1347"/>
      <c r="F112" s="1347"/>
    </row>
    <row r="113" spans="1:6">
      <c r="A113" s="1357"/>
      <c r="B113" s="1358"/>
      <c r="C113" s="1359"/>
      <c r="D113" s="1360"/>
      <c r="E113" s="1361" t="s">
        <v>48</v>
      </c>
      <c r="F113" s="1362">
        <f>SUM(F58:F112)</f>
        <v>0</v>
      </c>
    </row>
    <row r="114" spans="1:6">
      <c r="A114" s="1338"/>
      <c r="B114" s="1345"/>
      <c r="C114" s="1365"/>
      <c r="D114" s="1351"/>
      <c r="E114" s="1347"/>
      <c r="F114" s="1347"/>
    </row>
    <row r="115" spans="1:6">
      <c r="A115" s="1338"/>
      <c r="B115" s="451" t="s">
        <v>1010</v>
      </c>
      <c r="C115" s="1338"/>
      <c r="D115" s="1351"/>
      <c r="E115" s="1347"/>
      <c r="F115" s="1347"/>
    </row>
    <row r="116" spans="1:6">
      <c r="A116" s="1338"/>
      <c r="B116" s="1341"/>
      <c r="C116" s="1338"/>
      <c r="D116" s="1351"/>
      <c r="E116" s="1347"/>
      <c r="F116" s="1347"/>
    </row>
    <row r="117" spans="1:6">
      <c r="A117" s="1338"/>
      <c r="B117" s="1349" t="s">
        <v>1011</v>
      </c>
      <c r="C117" s="1338"/>
      <c r="D117" s="1351"/>
      <c r="E117" s="1347"/>
      <c r="F117" s="1347"/>
    </row>
    <row r="118" spans="1:6">
      <c r="A118" s="1338"/>
      <c r="B118" s="1341"/>
      <c r="C118" s="1338"/>
      <c r="D118" s="1351"/>
      <c r="E118" s="1347"/>
      <c r="F118" s="1347"/>
    </row>
    <row r="119" spans="1:6">
      <c r="A119" s="1338" t="s">
        <v>1012</v>
      </c>
      <c r="B119" s="1341" t="s">
        <v>1013</v>
      </c>
      <c r="C119" s="1338" t="s">
        <v>184</v>
      </c>
      <c r="D119" s="1351">
        <v>11</v>
      </c>
      <c r="E119" s="1347"/>
      <c r="F119" s="754">
        <f>D119*E119</f>
        <v>0</v>
      </c>
    </row>
    <row r="120" spans="1:6">
      <c r="A120" s="1338"/>
      <c r="B120" s="1342"/>
      <c r="C120" s="1338"/>
      <c r="D120" s="1351"/>
      <c r="E120" s="1347"/>
      <c r="F120" s="1347"/>
    </row>
    <row r="121" spans="1:6">
      <c r="A121" s="1338"/>
      <c r="B121" s="451" t="s">
        <v>171</v>
      </c>
      <c r="C121" s="1338"/>
      <c r="D121" s="1351"/>
      <c r="E121" s="1347"/>
      <c r="F121" s="1347"/>
    </row>
    <row r="122" spans="1:6">
      <c r="A122" s="1338"/>
      <c r="B122" s="1341"/>
      <c r="C122" s="1338"/>
      <c r="D122" s="1351"/>
      <c r="E122" s="1347"/>
      <c r="F122" s="1347"/>
    </row>
    <row r="123" spans="1:6">
      <c r="A123" s="1338"/>
      <c r="B123" s="1366" t="s">
        <v>1014</v>
      </c>
      <c r="C123" s="1338"/>
      <c r="D123" s="1351"/>
      <c r="E123" s="1347"/>
      <c r="F123" s="1347"/>
    </row>
    <row r="124" spans="1:6">
      <c r="A124" s="1338"/>
      <c r="B124" s="1366"/>
      <c r="C124" s="1338"/>
      <c r="D124" s="1351"/>
      <c r="E124" s="1347"/>
      <c r="F124" s="1347"/>
    </row>
    <row r="125" spans="1:6">
      <c r="A125" s="1338"/>
      <c r="B125" s="1367" t="s">
        <v>172</v>
      </c>
      <c r="C125" s="1338"/>
      <c r="D125" s="1351"/>
      <c r="E125" s="1347"/>
      <c r="F125" s="1347"/>
    </row>
    <row r="126" spans="1:6">
      <c r="A126" s="1338"/>
      <c r="B126" s="1341"/>
      <c r="C126" s="1338"/>
      <c r="D126" s="1351"/>
      <c r="E126" s="1347"/>
      <c r="F126" s="1347"/>
    </row>
    <row r="127" spans="1:6">
      <c r="A127" s="425" t="s">
        <v>243</v>
      </c>
      <c r="B127" s="1368" t="s">
        <v>301</v>
      </c>
      <c r="C127" s="504" t="s">
        <v>89</v>
      </c>
      <c r="D127" s="1364">
        <v>24.507999999999999</v>
      </c>
      <c r="E127" s="1156"/>
      <c r="F127" s="754">
        <f>D127*E127</f>
        <v>0</v>
      </c>
    </row>
    <row r="128" spans="1:6">
      <c r="A128" s="1338"/>
      <c r="B128" s="1341"/>
      <c r="C128" s="1338"/>
      <c r="D128" s="1351"/>
      <c r="E128" s="1347"/>
      <c r="F128" s="1347"/>
    </row>
    <row r="129" spans="1:6">
      <c r="A129" s="1338"/>
      <c r="B129" s="1342" t="s">
        <v>1015</v>
      </c>
      <c r="C129" s="1338"/>
      <c r="D129" s="1351"/>
      <c r="E129" s="1347"/>
      <c r="F129" s="1347"/>
    </row>
    <row r="130" spans="1:6">
      <c r="A130" s="1338"/>
      <c r="B130" s="1341"/>
      <c r="C130" s="1338"/>
      <c r="D130" s="1351"/>
      <c r="E130" s="1347"/>
      <c r="F130" s="1347"/>
    </row>
    <row r="131" spans="1:6" ht="25.5">
      <c r="A131" s="277"/>
      <c r="B131" s="1356" t="s">
        <v>1016</v>
      </c>
      <c r="C131" s="277"/>
      <c r="D131" s="582"/>
      <c r="E131" s="754"/>
      <c r="F131" s="754"/>
    </row>
    <row r="132" spans="1:6">
      <c r="A132" s="277"/>
      <c r="B132" s="575"/>
      <c r="C132" s="277"/>
      <c r="D132" s="582"/>
      <c r="E132" s="754"/>
      <c r="F132" s="754"/>
    </row>
    <row r="133" spans="1:6">
      <c r="A133" s="1169" t="s">
        <v>1017</v>
      </c>
      <c r="B133" s="575" t="s">
        <v>1018</v>
      </c>
      <c r="C133" s="277" t="s">
        <v>31</v>
      </c>
      <c r="D133" s="460">
        <v>1</v>
      </c>
      <c r="E133" s="1347"/>
      <c r="F133" s="754">
        <f>D133*E133</f>
        <v>0</v>
      </c>
    </row>
    <row r="134" spans="1:6">
      <c r="A134" s="1169" t="s">
        <v>1019</v>
      </c>
      <c r="B134" s="575" t="s">
        <v>1020</v>
      </c>
      <c r="C134" s="277" t="s">
        <v>31</v>
      </c>
      <c r="D134" s="460">
        <v>2</v>
      </c>
      <c r="E134" s="1347"/>
      <c r="F134" s="754">
        <f>D134*E134</f>
        <v>0</v>
      </c>
    </row>
    <row r="135" spans="1:6">
      <c r="A135" s="1338"/>
      <c r="B135" s="1341"/>
      <c r="C135" s="1338"/>
      <c r="D135" s="1369"/>
      <c r="E135" s="1347"/>
      <c r="F135" s="1347"/>
    </row>
    <row r="136" spans="1:6">
      <c r="A136" s="277"/>
      <c r="B136" s="451" t="s">
        <v>1062</v>
      </c>
      <c r="C136" s="277"/>
      <c r="D136" s="460"/>
      <c r="E136" s="754"/>
      <c r="F136" s="754"/>
    </row>
    <row r="137" spans="1:6">
      <c r="A137" s="277"/>
      <c r="B137" s="1341"/>
      <c r="C137" s="277"/>
      <c r="D137" s="460"/>
      <c r="E137" s="754"/>
      <c r="F137" s="754"/>
    </row>
    <row r="138" spans="1:6">
      <c r="A138" s="1169"/>
      <c r="B138" s="451" t="s">
        <v>1119</v>
      </c>
      <c r="C138" s="277"/>
      <c r="D138" s="460"/>
      <c r="E138" s="1347"/>
      <c r="F138" s="754"/>
    </row>
    <row r="139" spans="1:6">
      <c r="A139" s="1169"/>
      <c r="B139" s="575"/>
      <c r="C139" s="277"/>
      <c r="D139" s="460"/>
      <c r="E139" s="1347"/>
      <c r="F139" s="754"/>
    </row>
    <row r="140" spans="1:6">
      <c r="A140" s="1370"/>
      <c r="B140" s="1371" t="s">
        <v>1070</v>
      </c>
      <c r="C140" s="1372"/>
      <c r="D140" s="1373"/>
      <c r="E140" s="1216"/>
      <c r="F140" s="1347"/>
    </row>
    <row r="141" spans="1:6">
      <c r="A141" s="1370"/>
      <c r="B141" s="1371"/>
      <c r="C141" s="1372"/>
      <c r="D141" s="1373"/>
      <c r="E141" s="1216"/>
      <c r="F141" s="1347"/>
    </row>
    <row r="142" spans="1:6" ht="25.5">
      <c r="A142" s="1370"/>
      <c r="B142" s="1374" t="s">
        <v>1120</v>
      </c>
      <c r="C142" s="1372"/>
      <c r="D142" s="1373"/>
      <c r="E142" s="1216"/>
      <c r="F142" s="1347"/>
    </row>
    <row r="143" spans="1:6">
      <c r="A143" s="1370"/>
      <c r="B143" s="1375"/>
      <c r="C143" s="1372"/>
      <c r="D143" s="1373"/>
      <c r="E143" s="1216"/>
      <c r="F143" s="1347"/>
    </row>
    <row r="144" spans="1:6">
      <c r="A144" s="1376" t="s">
        <v>1121</v>
      </c>
      <c r="B144" s="1375" t="s">
        <v>1122</v>
      </c>
      <c r="C144" s="1372" t="s">
        <v>31</v>
      </c>
      <c r="D144" s="1373">
        <v>1</v>
      </c>
      <c r="E144" s="1377"/>
      <c r="F144" s="754">
        <f>D144*E144</f>
        <v>0</v>
      </c>
    </row>
    <row r="145" spans="1:6">
      <c r="A145" s="1376"/>
      <c r="B145" s="1375"/>
      <c r="C145" s="1372"/>
      <c r="D145" s="1378"/>
      <c r="E145" s="1377"/>
      <c r="F145" s="1379"/>
    </row>
    <row r="146" spans="1:6">
      <c r="A146" s="1372"/>
      <c r="B146" s="1371" t="s">
        <v>1123</v>
      </c>
      <c r="C146" s="1380"/>
      <c r="D146" s="1381"/>
      <c r="E146" s="1344"/>
      <c r="F146" s="1382"/>
    </row>
    <row r="147" spans="1:6">
      <c r="A147" s="1372"/>
      <c r="B147" s="1371"/>
      <c r="C147" s="1380"/>
      <c r="D147" s="1381"/>
      <c r="E147" s="1344"/>
      <c r="F147" s="1382"/>
    </row>
    <row r="148" spans="1:6" ht="38.25">
      <c r="A148" s="1372"/>
      <c r="B148" s="1374" t="s">
        <v>1124</v>
      </c>
      <c r="C148" s="1380"/>
      <c r="D148" s="1381"/>
      <c r="E148" s="1344"/>
      <c r="F148" s="1382"/>
    </row>
    <row r="149" spans="1:6">
      <c r="A149" s="1372"/>
      <c r="B149" s="1383"/>
      <c r="C149" s="1380"/>
      <c r="D149" s="1381"/>
      <c r="E149" s="1344"/>
      <c r="F149" s="1382"/>
    </row>
    <row r="150" spans="1:6">
      <c r="A150" s="1372" t="s">
        <v>1125</v>
      </c>
      <c r="B150" s="668" t="s">
        <v>1126</v>
      </c>
      <c r="C150" s="1380" t="s">
        <v>31</v>
      </c>
      <c r="D150" s="1384">
        <v>1</v>
      </c>
      <c r="E150" s="1385"/>
      <c r="F150" s="754">
        <f>D150*E150</f>
        <v>0</v>
      </c>
    </row>
    <row r="151" spans="1:6">
      <c r="A151" s="1376"/>
      <c r="B151" s="1375"/>
      <c r="C151" s="1372"/>
      <c r="D151" s="1386"/>
      <c r="E151" s="1377"/>
      <c r="F151" s="1379"/>
    </row>
    <row r="152" spans="1:6">
      <c r="A152" s="1387"/>
      <c r="B152" s="1342" t="s">
        <v>1074</v>
      </c>
      <c r="C152" s="1388"/>
      <c r="D152" s="1389"/>
      <c r="E152" s="1390"/>
      <c r="F152" s="754"/>
    </row>
    <row r="153" spans="1:6">
      <c r="A153" s="1387"/>
      <c r="B153" s="598"/>
      <c r="C153" s="1388"/>
      <c r="D153" s="1389"/>
      <c r="E153" s="1390"/>
      <c r="F153" s="754"/>
    </row>
    <row r="154" spans="1:6" ht="38.25">
      <c r="A154" s="1338"/>
      <c r="B154" s="1349" t="s">
        <v>1127</v>
      </c>
      <c r="C154" s="1338"/>
      <c r="D154" s="1348"/>
      <c r="E154" s="1347"/>
      <c r="F154" s="1347"/>
    </row>
    <row r="155" spans="1:6">
      <c r="A155" s="486"/>
      <c r="B155" s="1391"/>
      <c r="C155" s="486"/>
      <c r="D155" s="1392"/>
      <c r="E155" s="1393"/>
      <c r="F155" s="1382"/>
    </row>
    <row r="156" spans="1:6">
      <c r="A156" s="1212" t="s">
        <v>1128</v>
      </c>
      <c r="B156" s="1394" t="s">
        <v>1129</v>
      </c>
      <c r="C156" s="438" t="s">
        <v>31</v>
      </c>
      <c r="D156" s="1395">
        <v>3</v>
      </c>
      <c r="E156" s="1344"/>
      <c r="F156" s="754">
        <f>D156*E156</f>
        <v>0</v>
      </c>
    </row>
    <row r="157" spans="1:6">
      <c r="A157" s="1212"/>
      <c r="B157" s="1394"/>
      <c r="C157" s="438"/>
      <c r="D157" s="1395"/>
      <c r="E157" s="1344"/>
      <c r="F157" s="1379"/>
    </row>
    <row r="158" spans="1:6">
      <c r="A158" s="640"/>
      <c r="B158" s="1396" t="s">
        <v>1063</v>
      </c>
      <c r="C158" s="632"/>
      <c r="D158" s="1397"/>
      <c r="E158" s="1203"/>
      <c r="F158" s="1379"/>
    </row>
    <row r="159" spans="1:6">
      <c r="A159" s="640"/>
      <c r="B159" s="664"/>
      <c r="C159" s="632"/>
      <c r="D159" s="1397"/>
      <c r="E159" s="1203"/>
      <c r="F159" s="1379"/>
    </row>
    <row r="160" spans="1:6">
      <c r="A160" s="1398"/>
      <c r="B160" s="1399" t="s">
        <v>1070</v>
      </c>
      <c r="C160" s="1400"/>
      <c r="D160" s="1401"/>
      <c r="E160" s="1393"/>
      <c r="F160" s="1379"/>
    </row>
    <row r="161" spans="1:6">
      <c r="A161" s="1398"/>
      <c r="B161" s="1399"/>
      <c r="C161" s="1400"/>
      <c r="D161" s="1401"/>
      <c r="E161" s="1393"/>
      <c r="F161" s="1379"/>
    </row>
    <row r="162" spans="1:6" ht="25.5">
      <c r="A162" s="1402"/>
      <c r="B162" s="1403" t="s">
        <v>1130</v>
      </c>
      <c r="C162" s="1400"/>
      <c r="D162" s="1404"/>
      <c r="E162" s="1393"/>
      <c r="F162" s="1379"/>
    </row>
    <row r="163" spans="1:6">
      <c r="A163" s="1402"/>
      <c r="B163" s="1391"/>
      <c r="C163" s="1400"/>
      <c r="D163" s="1404"/>
      <c r="E163" s="1393"/>
      <c r="F163" s="1379"/>
    </row>
    <row r="164" spans="1:6">
      <c r="A164" s="1405" t="s">
        <v>1072</v>
      </c>
      <c r="B164" s="1400" t="s">
        <v>1131</v>
      </c>
      <c r="C164" s="486" t="s">
        <v>31</v>
      </c>
      <c r="D164" s="1406">
        <v>1</v>
      </c>
      <c r="E164" s="1393"/>
      <c r="F164" s="754">
        <f>D164*E164</f>
        <v>0</v>
      </c>
    </row>
    <row r="165" spans="1:6">
      <c r="A165" s="1212"/>
      <c r="B165" s="1394"/>
      <c r="C165" s="438"/>
      <c r="D165" s="1227"/>
      <c r="E165" s="1344"/>
      <c r="F165" s="1379"/>
    </row>
    <row r="166" spans="1:6">
      <c r="A166" s="1376"/>
      <c r="B166" s="1375"/>
      <c r="C166" s="1372"/>
      <c r="D166" s="1378"/>
      <c r="E166" s="1377"/>
      <c r="F166" s="1379"/>
    </row>
    <row r="167" spans="1:6">
      <c r="A167" s="105"/>
      <c r="B167" s="1407"/>
      <c r="C167" s="107"/>
      <c r="D167" s="1408"/>
      <c r="E167" s="1409"/>
      <c r="F167" s="1410"/>
    </row>
    <row r="168" spans="1:6">
      <c r="A168" s="1411"/>
      <c r="B168" s="1412"/>
      <c r="C168" s="1413"/>
      <c r="D168" s="1414"/>
      <c r="E168" s="1415" t="s">
        <v>48</v>
      </c>
      <c r="F168" s="1416">
        <f>SUM(F114:F167)</f>
        <v>0</v>
      </c>
    </row>
    <row r="169" spans="1:6">
      <c r="A169" s="1352"/>
      <c r="B169" s="1341"/>
      <c r="C169" s="1338"/>
      <c r="D169" s="1351"/>
      <c r="E169" s="1347"/>
      <c r="F169" s="1347"/>
    </row>
    <row r="170" spans="1:6">
      <c r="A170" s="1417"/>
      <c r="B170" s="1342" t="s">
        <v>1074</v>
      </c>
      <c r="C170" s="1338"/>
      <c r="D170" s="1351"/>
      <c r="E170" s="1269"/>
      <c r="F170" s="754"/>
    </row>
    <row r="171" spans="1:6">
      <c r="A171" s="1417"/>
      <c r="B171" s="1356"/>
      <c r="C171" s="1338"/>
      <c r="D171" s="1351"/>
      <c r="E171" s="1269"/>
      <c r="F171" s="754"/>
    </row>
    <row r="172" spans="1:6" ht="25.5">
      <c r="A172" s="1417"/>
      <c r="B172" s="1356" t="s">
        <v>1132</v>
      </c>
      <c r="C172" s="1338"/>
      <c r="D172" s="1351"/>
      <c r="E172" s="1269"/>
      <c r="F172" s="754"/>
    </row>
    <row r="173" spans="1:6">
      <c r="A173" s="1418"/>
      <c r="B173" s="1341"/>
      <c r="C173" s="1338"/>
      <c r="D173" s="1351"/>
      <c r="E173" s="1269"/>
      <c r="F173" s="754"/>
    </row>
    <row r="174" spans="1:6">
      <c r="A174" s="1419" t="s">
        <v>1133</v>
      </c>
      <c r="B174" s="1345" t="s">
        <v>1085</v>
      </c>
      <c r="C174" s="1338" t="s">
        <v>31</v>
      </c>
      <c r="D174" s="1420">
        <v>1</v>
      </c>
      <c r="E174" s="754"/>
      <c r="F174" s="754">
        <f>D174*E174</f>
        <v>0</v>
      </c>
    </row>
    <row r="175" spans="1:6">
      <c r="A175" s="1352"/>
      <c r="B175" s="1341"/>
      <c r="C175" s="1338"/>
      <c r="D175" s="1351"/>
      <c r="E175" s="1347"/>
      <c r="F175" s="1347"/>
    </row>
    <row r="176" spans="1:6">
      <c r="A176" s="1338"/>
      <c r="B176" s="451" t="s">
        <v>1134</v>
      </c>
      <c r="C176" s="1338"/>
      <c r="D176" s="1351"/>
      <c r="E176" s="1347"/>
      <c r="F176" s="1347"/>
    </row>
    <row r="177" spans="1:6">
      <c r="A177" s="1338"/>
      <c r="B177" s="1341"/>
      <c r="C177" s="1338"/>
      <c r="D177" s="1351"/>
      <c r="E177" s="1347"/>
      <c r="F177" s="1347"/>
    </row>
    <row r="178" spans="1:6">
      <c r="A178" s="1338"/>
      <c r="B178" s="451" t="s">
        <v>1135</v>
      </c>
      <c r="C178" s="1338"/>
      <c r="D178" s="1351"/>
      <c r="E178" s="1347"/>
      <c r="F178" s="1347"/>
    </row>
    <row r="179" spans="1:6">
      <c r="A179" s="1338"/>
      <c r="B179" s="451"/>
      <c r="C179" s="1338"/>
      <c r="D179" s="1351"/>
      <c r="E179" s="1347"/>
      <c r="F179" s="1347"/>
    </row>
    <row r="180" spans="1:6" ht="25.5">
      <c r="A180" s="1338"/>
      <c r="B180" s="1356" t="s">
        <v>1136</v>
      </c>
      <c r="C180" s="1338"/>
      <c r="D180" s="1351"/>
      <c r="E180" s="1347"/>
      <c r="F180" s="1347"/>
    </row>
    <row r="181" spans="1:6">
      <c r="A181" s="1338"/>
      <c r="B181" s="1341"/>
      <c r="C181" s="1338"/>
      <c r="D181" s="1351"/>
      <c r="E181" s="1347"/>
      <c r="F181" s="1347"/>
    </row>
    <row r="182" spans="1:6">
      <c r="A182" s="1338" t="s">
        <v>1137</v>
      </c>
      <c r="B182" s="1363" t="s">
        <v>1138</v>
      </c>
      <c r="C182" s="1338" t="s">
        <v>184</v>
      </c>
      <c r="D182" s="1351">
        <v>3</v>
      </c>
      <c r="E182" s="1347"/>
      <c r="F182" s="754">
        <f>D182*E182</f>
        <v>0</v>
      </c>
    </row>
    <row r="183" spans="1:6">
      <c r="A183" s="1338"/>
      <c r="B183" s="1363"/>
      <c r="C183" s="1338"/>
      <c r="D183" s="1351"/>
      <c r="E183" s="1347"/>
      <c r="F183" s="754"/>
    </row>
    <row r="184" spans="1:6">
      <c r="A184" s="1277"/>
      <c r="B184" s="1198" t="s">
        <v>1139</v>
      </c>
      <c r="C184" s="1190"/>
      <c r="D184" s="1239"/>
      <c r="E184" s="1200"/>
      <c r="F184" s="754"/>
    </row>
    <row r="185" spans="1:6">
      <c r="A185" s="1277"/>
      <c r="B185" s="1198"/>
      <c r="C185" s="1190"/>
      <c r="D185" s="1239"/>
      <c r="E185" s="1200"/>
      <c r="F185" s="754"/>
    </row>
    <row r="186" spans="1:6" ht="38.25">
      <c r="A186" s="1277"/>
      <c r="B186" s="1225" t="s">
        <v>1140</v>
      </c>
      <c r="C186" s="1190"/>
      <c r="D186" s="1239"/>
      <c r="E186" s="1200"/>
      <c r="F186" s="754"/>
    </row>
    <row r="187" spans="1:6">
      <c r="A187" s="1277"/>
      <c r="B187" s="1224"/>
      <c r="C187" s="1190"/>
      <c r="D187" s="1239"/>
      <c r="E187" s="1200"/>
      <c r="F187" s="754"/>
    </row>
    <row r="188" spans="1:6">
      <c r="A188" s="1190" t="s">
        <v>1141</v>
      </c>
      <c r="B188" s="1224" t="s">
        <v>1142</v>
      </c>
      <c r="C188" s="1190" t="s">
        <v>89</v>
      </c>
      <c r="D188" s="1240">
        <v>4.5</v>
      </c>
      <c r="E188" s="1200"/>
      <c r="F188" s="754">
        <f>D188*E188</f>
        <v>0</v>
      </c>
    </row>
    <row r="189" spans="1:6">
      <c r="A189" s="1338"/>
      <c r="B189" s="1363"/>
      <c r="C189" s="1338"/>
      <c r="D189" s="1351"/>
      <c r="E189" s="1347"/>
      <c r="F189" s="754"/>
    </row>
    <row r="190" spans="1:6">
      <c r="A190" s="1338"/>
      <c r="B190" s="1421" t="s">
        <v>237</v>
      </c>
      <c r="C190" s="1338"/>
      <c r="D190" s="1351"/>
      <c r="E190" s="1347"/>
      <c r="F190" s="754"/>
    </row>
    <row r="191" spans="1:6">
      <c r="A191" s="1338"/>
      <c r="B191" s="1363"/>
      <c r="C191" s="1338"/>
      <c r="D191" s="1351"/>
      <c r="E191" s="1347"/>
      <c r="F191" s="754"/>
    </row>
    <row r="192" spans="1:6">
      <c r="A192" s="1338"/>
      <c r="B192" s="592" t="s">
        <v>1143</v>
      </c>
      <c r="C192" s="1338"/>
      <c r="D192" s="1351"/>
      <c r="E192" s="1347"/>
      <c r="F192" s="754"/>
    </row>
    <row r="193" spans="1:6">
      <c r="A193" s="1338"/>
      <c r="B193" s="1363"/>
      <c r="C193" s="1338"/>
      <c r="D193" s="1351"/>
      <c r="E193" s="1347"/>
      <c r="F193" s="754"/>
    </row>
    <row r="194" spans="1:6" ht="38.25">
      <c r="A194" s="425" t="s">
        <v>924</v>
      </c>
      <c r="B194" s="1422" t="s">
        <v>1144</v>
      </c>
      <c r="C194" s="1338" t="s">
        <v>9</v>
      </c>
      <c r="D194" s="1348">
        <v>1</v>
      </c>
      <c r="E194" s="1347"/>
      <c r="F194" s="754">
        <f>D194*E194</f>
        <v>0</v>
      </c>
    </row>
    <row r="195" spans="1:6">
      <c r="A195" s="425"/>
      <c r="B195" s="1422"/>
      <c r="C195" s="1338"/>
      <c r="D195" s="1348"/>
      <c r="E195" s="1347"/>
      <c r="F195" s="754"/>
    </row>
    <row r="196" spans="1:6">
      <c r="A196" s="1423"/>
      <c r="B196" s="592" t="s">
        <v>541</v>
      </c>
      <c r="C196" s="1338"/>
      <c r="D196" s="1351"/>
      <c r="E196" s="1347"/>
      <c r="F196" s="754"/>
    </row>
    <row r="197" spans="1:6">
      <c r="A197" s="1423"/>
      <c r="B197" s="1424"/>
      <c r="C197" s="1338"/>
      <c r="D197" s="1351"/>
      <c r="E197" s="1347"/>
      <c r="F197" s="754"/>
    </row>
    <row r="198" spans="1:6" ht="25.5">
      <c r="A198" s="425" t="s">
        <v>925</v>
      </c>
      <c r="B198" s="1422" t="s">
        <v>1145</v>
      </c>
      <c r="C198" s="1338" t="s">
        <v>9</v>
      </c>
      <c r="D198" s="1348">
        <v>1</v>
      </c>
      <c r="E198" s="1347"/>
      <c r="F198" s="754">
        <f>D198*E198</f>
        <v>0</v>
      </c>
    </row>
    <row r="199" spans="1:6">
      <c r="A199" s="425"/>
      <c r="B199" s="1422"/>
      <c r="C199" s="1338"/>
      <c r="D199" s="1348"/>
      <c r="E199" s="1347"/>
      <c r="F199" s="754"/>
    </row>
    <row r="200" spans="1:6">
      <c r="A200" s="425"/>
      <c r="B200" s="1422"/>
      <c r="C200" s="1338"/>
      <c r="D200" s="1348"/>
      <c r="E200" s="1347"/>
      <c r="F200" s="1200"/>
    </row>
    <row r="201" spans="1:6">
      <c r="A201" s="425"/>
      <c r="B201" s="1422"/>
      <c r="C201" s="1338"/>
      <c r="D201" s="1348"/>
      <c r="E201" s="1347"/>
      <c r="F201" s="1200"/>
    </row>
    <row r="202" spans="1:6">
      <c r="A202" s="425"/>
      <c r="B202" s="1422"/>
      <c r="C202" s="1338"/>
      <c r="D202" s="1348"/>
      <c r="E202" s="1347"/>
      <c r="F202" s="1200"/>
    </row>
    <row r="203" spans="1:6">
      <c r="A203" s="425"/>
      <c r="B203" s="1422"/>
      <c r="C203" s="1338"/>
      <c r="D203" s="1348"/>
      <c r="E203" s="1347"/>
      <c r="F203" s="1200"/>
    </row>
    <row r="204" spans="1:6">
      <c r="A204" s="425"/>
      <c r="B204" s="1422"/>
      <c r="C204" s="1338"/>
      <c r="D204" s="1348"/>
      <c r="E204" s="1347"/>
      <c r="F204" s="1200"/>
    </row>
    <row r="205" spans="1:6">
      <c r="A205" s="425"/>
      <c r="B205" s="1422"/>
      <c r="C205" s="1338"/>
      <c r="D205" s="1348"/>
      <c r="E205" s="1347"/>
      <c r="F205" s="1200"/>
    </row>
    <row r="206" spans="1:6">
      <c r="A206" s="425"/>
      <c r="B206" s="1422"/>
      <c r="C206" s="1338"/>
      <c r="D206" s="1348"/>
      <c r="E206" s="1347"/>
      <c r="F206" s="1200"/>
    </row>
    <row r="207" spans="1:6">
      <c r="A207" s="425"/>
      <c r="B207" s="1422"/>
      <c r="C207" s="1338"/>
      <c r="D207" s="1348"/>
      <c r="E207" s="1347"/>
      <c r="F207" s="1200"/>
    </row>
    <row r="208" spans="1:6">
      <c r="A208" s="425"/>
      <c r="B208" s="1422"/>
      <c r="C208" s="1338"/>
      <c r="D208" s="1348"/>
      <c r="E208" s="1347"/>
      <c r="F208" s="1200"/>
    </row>
    <row r="209" spans="1:6">
      <c r="A209" s="425"/>
      <c r="B209" s="1422"/>
      <c r="C209" s="1338"/>
      <c r="D209" s="1348"/>
      <c r="E209" s="1347"/>
      <c r="F209" s="1200"/>
    </row>
    <row r="210" spans="1:6">
      <c r="A210" s="425"/>
      <c r="B210" s="1422"/>
      <c r="C210" s="1338"/>
      <c r="D210" s="1348"/>
      <c r="E210" s="1347"/>
      <c r="F210" s="1200"/>
    </row>
    <row r="211" spans="1:6">
      <c r="A211" s="425"/>
      <c r="B211" s="1422"/>
      <c r="C211" s="1338"/>
      <c r="D211" s="1348"/>
      <c r="E211" s="1347"/>
      <c r="F211" s="1200"/>
    </row>
    <row r="212" spans="1:6">
      <c r="A212" s="425"/>
      <c r="B212" s="1422"/>
      <c r="C212" s="1338"/>
      <c r="D212" s="1348"/>
      <c r="E212" s="1347"/>
      <c r="F212" s="1200"/>
    </row>
    <row r="213" spans="1:6">
      <c r="A213" s="425"/>
      <c r="B213" s="1422"/>
      <c r="C213" s="1338"/>
      <c r="D213" s="1348"/>
      <c r="E213" s="1347"/>
      <c r="F213" s="1200"/>
    </row>
    <row r="214" spans="1:6">
      <c r="A214" s="425"/>
      <c r="B214" s="1422"/>
      <c r="C214" s="1338"/>
      <c r="D214" s="1348"/>
      <c r="E214" s="1347"/>
      <c r="F214" s="1200"/>
    </row>
    <row r="215" spans="1:6">
      <c r="A215" s="425"/>
      <c r="B215" s="1422"/>
      <c r="C215" s="1338"/>
      <c r="D215" s="1348"/>
      <c r="E215" s="1347"/>
      <c r="F215" s="1200"/>
    </row>
    <row r="216" spans="1:6">
      <c r="A216" s="425"/>
      <c r="B216" s="1422"/>
      <c r="C216" s="1338"/>
      <c r="D216" s="1348"/>
      <c r="E216" s="1347"/>
      <c r="F216" s="1200"/>
    </row>
    <row r="217" spans="1:6">
      <c r="A217" s="1338"/>
      <c r="B217" s="1363"/>
      <c r="C217" s="1338"/>
      <c r="D217" s="1351"/>
      <c r="E217" s="1347"/>
      <c r="F217" s="754"/>
    </row>
    <row r="218" spans="1:6">
      <c r="A218" s="1338"/>
      <c r="B218" s="1363"/>
      <c r="C218" s="1338"/>
      <c r="D218" s="1351"/>
      <c r="E218" s="1347"/>
      <c r="F218" s="754"/>
    </row>
    <row r="219" spans="1:6">
      <c r="A219" s="1338"/>
      <c r="B219" s="1363"/>
      <c r="C219" s="1338"/>
      <c r="D219" s="1351"/>
      <c r="E219" s="1347"/>
      <c r="F219" s="754"/>
    </row>
    <row r="220" spans="1:6">
      <c r="A220" s="1338"/>
      <c r="B220" s="1363"/>
      <c r="C220" s="1338"/>
      <c r="D220" s="1351"/>
      <c r="E220" s="1347"/>
      <c r="F220" s="754"/>
    </row>
    <row r="221" spans="1:6">
      <c r="A221" s="1338"/>
      <c r="B221" s="1363"/>
      <c r="C221" s="1338"/>
      <c r="D221" s="1351"/>
      <c r="E221" s="1347"/>
      <c r="F221" s="754"/>
    </row>
    <row r="222" spans="1:6">
      <c r="A222" s="1425"/>
      <c r="B222" s="1426"/>
      <c r="C222" s="1427"/>
      <c r="D222" s="1428"/>
      <c r="E222" s="1429"/>
      <c r="F222" s="1429"/>
    </row>
    <row r="223" spans="1:6">
      <c r="A223" s="1411"/>
      <c r="B223" s="1412"/>
      <c r="C223" s="1413"/>
      <c r="D223" s="1414"/>
      <c r="E223" s="1415" t="s">
        <v>48</v>
      </c>
      <c r="F223" s="1430">
        <f>SUM(F169:F222)</f>
        <v>0</v>
      </c>
    </row>
    <row r="224" spans="1:6">
      <c r="A224" s="1333"/>
      <c r="B224" s="1337"/>
      <c r="C224" s="1333"/>
      <c r="D224" s="1431"/>
      <c r="E224" s="1432"/>
      <c r="F224" s="1432"/>
    </row>
    <row r="225" spans="1:7">
      <c r="A225" s="1433"/>
      <c r="B225" s="1334" t="s">
        <v>64</v>
      </c>
      <c r="C225" s="1333"/>
      <c r="D225" s="1431"/>
      <c r="E225" s="1432"/>
      <c r="F225" s="1432"/>
    </row>
    <row r="226" spans="1:7">
      <c r="A226" s="1271"/>
      <c r="B226" s="1434"/>
      <c r="C226" s="425"/>
      <c r="D226" s="1150"/>
      <c r="E226" s="754"/>
      <c r="F226" s="754"/>
      <c r="G226" s="1195"/>
    </row>
    <row r="227" spans="1:7">
      <c r="A227" s="1271"/>
      <c r="B227" s="1313" t="s">
        <v>1146</v>
      </c>
      <c r="C227" s="425"/>
      <c r="D227" s="1150"/>
      <c r="E227" s="754"/>
      <c r="F227" s="754">
        <f>F57</f>
        <v>0</v>
      </c>
      <c r="G227" s="1195"/>
    </row>
    <row r="228" spans="1:7">
      <c r="A228" s="1271"/>
      <c r="B228" s="1313" t="s">
        <v>1147</v>
      </c>
      <c r="C228" s="425"/>
      <c r="D228" s="1150"/>
      <c r="E228" s="754"/>
      <c r="F228" s="754">
        <f>F113</f>
        <v>0</v>
      </c>
      <c r="G228" s="1195"/>
    </row>
    <row r="229" spans="1:7">
      <c r="A229" s="1271"/>
      <c r="B229" s="1313" t="s">
        <v>1148</v>
      </c>
      <c r="C229" s="425"/>
      <c r="D229" s="1150"/>
      <c r="E229" s="754"/>
      <c r="F229" s="754">
        <f>F168</f>
        <v>0</v>
      </c>
      <c r="G229" s="1195"/>
    </row>
    <row r="230" spans="1:7">
      <c r="A230" s="1271"/>
      <c r="B230" s="1313" t="s">
        <v>1149</v>
      </c>
      <c r="C230" s="425"/>
      <c r="D230" s="1150"/>
      <c r="E230" s="754"/>
      <c r="F230" s="754">
        <f>F223</f>
        <v>0</v>
      </c>
      <c r="G230" s="1195"/>
    </row>
    <row r="231" spans="1:7">
      <c r="A231" s="1419"/>
      <c r="B231" s="1435"/>
      <c r="C231" s="1338"/>
      <c r="D231" s="1351"/>
      <c r="E231" s="1347"/>
      <c r="F231" s="1347"/>
    </row>
    <row r="232" spans="1:7">
      <c r="A232" s="1419"/>
      <c r="B232" s="1436"/>
      <c r="C232" s="1338"/>
      <c r="D232" s="1351"/>
      <c r="E232" s="1347"/>
      <c r="F232" s="1347"/>
    </row>
    <row r="233" spans="1:7">
      <c r="A233" s="1419"/>
      <c r="B233" s="1436"/>
      <c r="C233" s="1338"/>
      <c r="D233" s="1351"/>
      <c r="E233" s="1347"/>
      <c r="F233" s="1347"/>
    </row>
    <row r="234" spans="1:7">
      <c r="A234" s="1419"/>
      <c r="B234" s="1437"/>
      <c r="C234" s="1338"/>
      <c r="D234" s="1351"/>
      <c r="E234" s="1347"/>
      <c r="F234" s="1347"/>
    </row>
    <row r="235" spans="1:7">
      <c r="A235" s="1419"/>
      <c r="B235" s="1437"/>
      <c r="C235" s="1338"/>
      <c r="D235" s="1351"/>
      <c r="E235" s="1347"/>
      <c r="F235" s="1347"/>
    </row>
    <row r="236" spans="1:7">
      <c r="A236" s="1419"/>
      <c r="B236" s="1437"/>
      <c r="C236" s="1338"/>
      <c r="D236" s="1351"/>
      <c r="E236" s="1347"/>
      <c r="F236" s="1347"/>
    </row>
    <row r="237" spans="1:7">
      <c r="A237" s="1419"/>
      <c r="B237" s="1437"/>
      <c r="C237" s="1338"/>
      <c r="D237" s="1351"/>
      <c r="E237" s="1347"/>
      <c r="F237" s="1347"/>
    </row>
    <row r="238" spans="1:7">
      <c r="A238" s="1419"/>
      <c r="B238" s="1437"/>
      <c r="C238" s="1338"/>
      <c r="D238" s="1351"/>
      <c r="E238" s="1347"/>
      <c r="F238" s="1347"/>
    </row>
    <row r="239" spans="1:7">
      <c r="A239" s="1419"/>
      <c r="B239" s="1437"/>
      <c r="C239" s="1338"/>
      <c r="D239" s="1351"/>
      <c r="E239" s="1347"/>
      <c r="F239" s="1347"/>
    </row>
    <row r="240" spans="1:7">
      <c r="A240" s="1419"/>
      <c r="B240" s="1437"/>
      <c r="C240" s="1338"/>
      <c r="D240" s="1351"/>
      <c r="E240" s="1347"/>
      <c r="F240" s="1347"/>
    </row>
    <row r="241" spans="1:6">
      <c r="A241" s="1419"/>
      <c r="B241" s="1437"/>
      <c r="C241" s="1338"/>
      <c r="D241" s="1351"/>
      <c r="E241" s="1347"/>
      <c r="F241" s="1347"/>
    </row>
    <row r="242" spans="1:6">
      <c r="A242" s="1419"/>
      <c r="B242" s="1437"/>
      <c r="C242" s="1338"/>
      <c r="D242" s="1351"/>
      <c r="E242" s="1347"/>
      <c r="F242" s="1347"/>
    </row>
    <row r="243" spans="1:6">
      <c r="A243" s="1419"/>
      <c r="B243" s="1437"/>
      <c r="C243" s="1338"/>
      <c r="D243" s="1351"/>
      <c r="E243" s="1347"/>
      <c r="F243" s="1347"/>
    </row>
    <row r="244" spans="1:6">
      <c r="A244" s="1419"/>
      <c r="B244" s="1437"/>
      <c r="C244" s="1338"/>
      <c r="D244" s="1351"/>
      <c r="E244" s="1347"/>
      <c r="F244" s="1347"/>
    </row>
    <row r="245" spans="1:6">
      <c r="A245" s="1419"/>
      <c r="B245" s="1437"/>
      <c r="C245" s="1338"/>
      <c r="D245" s="1351"/>
      <c r="E245" s="1347"/>
      <c r="F245" s="1347"/>
    </row>
    <row r="246" spans="1:6">
      <c r="A246" s="1419"/>
      <c r="B246" s="1437"/>
      <c r="C246" s="1338"/>
      <c r="D246" s="1351"/>
      <c r="E246" s="1347"/>
      <c r="F246" s="1347"/>
    </row>
    <row r="247" spans="1:6">
      <c r="A247" s="1419"/>
      <c r="B247" s="1437"/>
      <c r="C247" s="1338"/>
      <c r="D247" s="1351"/>
      <c r="E247" s="1347"/>
      <c r="F247" s="1347"/>
    </row>
    <row r="248" spans="1:6">
      <c r="A248" s="1419"/>
      <c r="B248" s="1437"/>
      <c r="C248" s="1338"/>
      <c r="D248" s="1351"/>
      <c r="E248" s="1347"/>
      <c r="F248" s="1347"/>
    </row>
    <row r="249" spans="1:6">
      <c r="A249" s="1419"/>
      <c r="B249" s="1437"/>
      <c r="C249" s="1338"/>
      <c r="D249" s="1351"/>
      <c r="E249" s="1347"/>
      <c r="F249" s="1347"/>
    </row>
    <row r="250" spans="1:6">
      <c r="A250" s="1419"/>
      <c r="B250" s="1437"/>
      <c r="C250" s="1338"/>
      <c r="D250" s="1351"/>
      <c r="E250" s="1347"/>
      <c r="F250" s="1347"/>
    </row>
    <row r="251" spans="1:6">
      <c r="A251" s="1419"/>
      <c r="B251" s="1437"/>
      <c r="C251" s="1338"/>
      <c r="D251" s="1351"/>
      <c r="E251" s="1347"/>
      <c r="F251" s="1347"/>
    </row>
    <row r="252" spans="1:6">
      <c r="A252" s="1419"/>
      <c r="B252" s="1437"/>
      <c r="C252" s="1338"/>
      <c r="D252" s="1351"/>
      <c r="E252" s="1347"/>
      <c r="F252" s="1347"/>
    </row>
    <row r="253" spans="1:6">
      <c r="A253" s="1419"/>
      <c r="B253" s="1437"/>
      <c r="C253" s="1338"/>
      <c r="D253" s="1351"/>
      <c r="E253" s="1347"/>
      <c r="F253" s="1347"/>
    </row>
    <row r="254" spans="1:6">
      <c r="A254" s="1419"/>
      <c r="B254" s="1437"/>
      <c r="C254" s="1338"/>
      <c r="D254" s="1351"/>
      <c r="E254" s="1347"/>
      <c r="F254" s="1347"/>
    </row>
    <row r="255" spans="1:6">
      <c r="A255" s="1419"/>
      <c r="B255" s="1437"/>
      <c r="C255" s="1338"/>
      <c r="D255" s="1351"/>
      <c r="E255" s="1347"/>
      <c r="F255" s="1347"/>
    </row>
    <row r="256" spans="1:6">
      <c r="A256" s="1419"/>
      <c r="B256" s="1437"/>
      <c r="C256" s="1338"/>
      <c r="D256" s="1351"/>
      <c r="E256" s="1347"/>
      <c r="F256" s="1347"/>
    </row>
    <row r="257" spans="1:6">
      <c r="A257" s="1419"/>
      <c r="B257" s="1437"/>
      <c r="C257" s="1338"/>
      <c r="D257" s="1351"/>
      <c r="E257" s="1347"/>
      <c r="F257" s="1347"/>
    </row>
    <row r="258" spans="1:6">
      <c r="A258" s="1419"/>
      <c r="B258" s="1437"/>
      <c r="C258" s="1338"/>
      <c r="D258" s="1351"/>
      <c r="E258" s="1347"/>
      <c r="F258" s="1347"/>
    </row>
    <row r="259" spans="1:6">
      <c r="A259" s="1419"/>
      <c r="B259" s="1437"/>
      <c r="C259" s="1338"/>
      <c r="D259" s="1351"/>
      <c r="E259" s="1347"/>
      <c r="F259" s="1347"/>
    </row>
    <row r="260" spans="1:6">
      <c r="A260" s="1419"/>
      <c r="B260" s="1437"/>
      <c r="C260" s="1338"/>
      <c r="D260" s="1351"/>
      <c r="E260" s="1347"/>
      <c r="F260" s="1347"/>
    </row>
    <row r="261" spans="1:6">
      <c r="A261" s="1419"/>
      <c r="B261" s="1437"/>
      <c r="C261" s="1338"/>
      <c r="D261" s="1351"/>
      <c r="E261" s="1347"/>
      <c r="F261" s="1347"/>
    </row>
    <row r="262" spans="1:6">
      <c r="A262" s="1419"/>
      <c r="B262" s="1437"/>
      <c r="C262" s="1338"/>
      <c r="D262" s="1351"/>
      <c r="E262" s="1347"/>
      <c r="F262" s="1347"/>
    </row>
    <row r="263" spans="1:6">
      <c r="A263" s="1419"/>
      <c r="B263" s="1437"/>
      <c r="C263" s="1338"/>
      <c r="D263" s="1351"/>
      <c r="E263" s="1347"/>
      <c r="F263" s="1347"/>
    </row>
    <row r="264" spans="1:6">
      <c r="A264" s="1419"/>
      <c r="B264" s="1437"/>
      <c r="C264" s="1338"/>
      <c r="D264" s="1351"/>
      <c r="E264" s="1347"/>
      <c r="F264" s="1347"/>
    </row>
    <row r="265" spans="1:6">
      <c r="A265" s="1419"/>
      <c r="B265" s="1437"/>
      <c r="C265" s="1338"/>
      <c r="D265" s="1351"/>
      <c r="E265" s="1347"/>
      <c r="F265" s="1347"/>
    </row>
    <row r="266" spans="1:6">
      <c r="A266" s="1419"/>
      <c r="B266" s="1437"/>
      <c r="C266" s="1338"/>
      <c r="D266" s="1351"/>
      <c r="E266" s="1347"/>
      <c r="F266" s="1347"/>
    </row>
    <row r="267" spans="1:6">
      <c r="A267" s="1419"/>
      <c r="B267" s="1437"/>
      <c r="C267" s="1338"/>
      <c r="D267" s="1351"/>
      <c r="E267" s="1347"/>
      <c r="F267" s="1347"/>
    </row>
    <row r="268" spans="1:6">
      <c r="A268" s="1419"/>
      <c r="B268" s="1437"/>
      <c r="C268" s="1338"/>
      <c r="D268" s="1351"/>
      <c r="E268" s="1347"/>
      <c r="F268" s="1347"/>
    </row>
    <row r="269" spans="1:6">
      <c r="A269" s="1419"/>
      <c r="B269" s="1437"/>
      <c r="C269" s="1338"/>
      <c r="D269" s="1351"/>
      <c r="E269" s="1347"/>
      <c r="F269" s="1347"/>
    </row>
    <row r="270" spans="1:6">
      <c r="A270" s="1419"/>
      <c r="B270" s="1437"/>
      <c r="C270" s="1338"/>
      <c r="D270" s="1351"/>
      <c r="E270" s="1347"/>
      <c r="F270" s="1347"/>
    </row>
    <row r="271" spans="1:6">
      <c r="A271" s="1419"/>
      <c r="B271" s="1437"/>
      <c r="C271" s="1338"/>
      <c r="D271" s="1351"/>
      <c r="E271" s="1347"/>
      <c r="F271" s="1347"/>
    </row>
    <row r="272" spans="1:6">
      <c r="A272" s="1419"/>
      <c r="B272" s="1437"/>
      <c r="C272" s="1338"/>
      <c r="D272" s="1351"/>
      <c r="E272" s="1347"/>
      <c r="F272" s="1347"/>
    </row>
    <row r="273" spans="1:6">
      <c r="A273" s="1419"/>
      <c r="B273" s="1437"/>
      <c r="C273" s="1338"/>
      <c r="D273" s="1351"/>
      <c r="E273" s="1347"/>
      <c r="F273" s="1347"/>
    </row>
    <row r="274" spans="1:6">
      <c r="A274" s="1419"/>
      <c r="B274" s="1437"/>
      <c r="C274" s="1338"/>
      <c r="D274" s="1351"/>
      <c r="E274" s="1347"/>
      <c r="F274" s="1347"/>
    </row>
    <row r="275" spans="1:6">
      <c r="A275" s="1419"/>
      <c r="B275" s="1437"/>
      <c r="C275" s="1338"/>
      <c r="D275" s="1351"/>
      <c r="E275" s="1347"/>
      <c r="F275" s="1347"/>
    </row>
    <row r="276" spans="1:6">
      <c r="A276" s="1419"/>
      <c r="B276" s="1437"/>
      <c r="C276" s="1338"/>
      <c r="D276" s="1348"/>
      <c r="E276" s="1347"/>
      <c r="F276" s="1347"/>
    </row>
    <row r="277" spans="1:6">
      <c r="A277" s="1419"/>
      <c r="B277" s="1437"/>
      <c r="C277" s="1338"/>
      <c r="D277" s="1348"/>
      <c r="E277" s="1347"/>
      <c r="F277" s="1347"/>
    </row>
    <row r="278" spans="1:6">
      <c r="A278" s="1419"/>
      <c r="B278" s="1437"/>
      <c r="C278" s="1338"/>
      <c r="D278" s="1348"/>
      <c r="E278" s="1347"/>
      <c r="F278" s="1347"/>
    </row>
    <row r="279" spans="1:6">
      <c r="A279" s="1419"/>
      <c r="B279" s="1437"/>
      <c r="C279" s="1338"/>
      <c r="D279" s="1348"/>
      <c r="E279" s="1347"/>
      <c r="F279" s="1347"/>
    </row>
    <row r="280" spans="1:6">
      <c r="A280" s="1419"/>
      <c r="B280" s="1437"/>
      <c r="C280" s="1338"/>
      <c r="D280" s="1348"/>
      <c r="E280" s="1347"/>
      <c r="F280" s="1347"/>
    </row>
    <row r="281" spans="1:6">
      <c r="A281" s="1419"/>
      <c r="B281" s="1437"/>
      <c r="C281" s="1338"/>
      <c r="D281" s="1348"/>
      <c r="E281" s="1347"/>
      <c r="F281" s="1347"/>
    </row>
    <row r="282" spans="1:6">
      <c r="A282" s="1419"/>
      <c r="B282" s="1437"/>
      <c r="C282" s="1338"/>
      <c r="D282" s="1348"/>
      <c r="E282" s="1347"/>
      <c r="F282" s="1347"/>
    </row>
    <row r="283" spans="1:6">
      <c r="A283" s="1419"/>
      <c r="B283" s="1437"/>
      <c r="C283" s="1338"/>
      <c r="D283" s="1348"/>
      <c r="E283" s="1347"/>
      <c r="F283" s="1347"/>
    </row>
    <row r="284" spans="1:6">
      <c r="A284" s="1419"/>
      <c r="B284" s="1437"/>
      <c r="C284" s="1338"/>
      <c r="D284" s="1348"/>
      <c r="E284" s="1347"/>
      <c r="F284" s="1347"/>
    </row>
    <row r="285" spans="1:6">
      <c r="A285" s="1357"/>
      <c r="B285" s="1358"/>
      <c r="C285" s="1359"/>
      <c r="D285" s="1438"/>
      <c r="E285" s="1439" t="s">
        <v>65</v>
      </c>
      <c r="F285" s="1362">
        <f>SUM(F224:F284)</f>
        <v>0</v>
      </c>
    </row>
    <row r="286" spans="1:6">
      <c r="A286" s="1440"/>
      <c r="B286" s="1441"/>
      <c r="C286" s="1440"/>
      <c r="D286" s="1440"/>
      <c r="E286" s="1442"/>
      <c r="F286" s="1442"/>
    </row>
    <row r="287" spans="1:6">
      <c r="A287" s="1440"/>
      <c r="B287" s="1441"/>
      <c r="C287" s="1440"/>
      <c r="D287" s="1440"/>
      <c r="E287" s="1442"/>
      <c r="F287" s="1442"/>
    </row>
    <row r="288" spans="1:6">
      <c r="A288" s="390"/>
      <c r="B288" s="389"/>
      <c r="C288" s="390"/>
      <c r="D288" s="390"/>
      <c r="E288" s="519"/>
      <c r="F288" s="519"/>
    </row>
  </sheetData>
  <mergeCells count="2">
    <mergeCell ref="A2:F2"/>
    <mergeCell ref="A4:B4"/>
  </mergeCells>
  <pageMargins left="0.7" right="0.7" top="0.75" bottom="0.75" header="0.3" footer="0.3"/>
  <pageSetup scale="52" orientation="portrait" r:id="rId1"/>
  <rowBreaks count="2" manualBreakCount="2">
    <brk id="58" max="16383" man="1"/>
    <brk id="1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COVER</vt:lpstr>
      <vt:lpstr>Grand Summary</vt:lpstr>
      <vt:lpstr> G-1 Gen Items</vt:lpstr>
      <vt:lpstr>RUK G-2 DayWrks</vt:lpstr>
      <vt:lpstr>RUK G-3 MethdRtdChrgs</vt:lpstr>
      <vt:lpstr>RUK S-1 Sanitation </vt:lpstr>
      <vt:lpstr>RUK S-2 Sanitation</vt:lpstr>
      <vt:lpstr>RUK S-3 Sanitation</vt:lpstr>
      <vt:lpstr>RUK S-4 Sanitation </vt:lpstr>
      <vt:lpstr>RUK S-5 Sanitation</vt:lpstr>
      <vt:lpstr>RUK S-6 Sanitation</vt:lpstr>
      <vt:lpstr>RUK S-7 Sanitation </vt:lpstr>
      <vt:lpstr>RUK S-8 Sanitation </vt:lpstr>
      <vt:lpstr>RUK S-9 Sanitation</vt:lpstr>
      <vt:lpstr>RUK S-10 Sanitation</vt:lpstr>
      <vt:lpstr>RUK S-11 Sanitation </vt:lpstr>
      <vt:lpstr>RUK S-12 Sanitation </vt:lpstr>
      <vt:lpstr>' G-1 Gen Items'!Print_Area</vt:lpstr>
      <vt:lpstr>COVER!Print_Area</vt:lpstr>
      <vt:lpstr>'Grand Summary'!Print_Area</vt:lpstr>
      <vt:lpstr>'RUK G-2 DayWrks'!Print_Area</vt:lpstr>
      <vt:lpstr>'RUK G-3 MethdRtdChrgs'!Print_Area</vt:lpstr>
      <vt:lpstr>'RUK S-3 Sanitation'!Print_Area</vt:lpstr>
      <vt:lpstr>'RUK S-5 Sanitation'!Print_Area</vt:lpstr>
      <vt:lpstr>' G-1 Gen Items'!Print_Titles</vt:lpstr>
      <vt:lpstr>'Grand Summary'!Print_Titles</vt:lpstr>
      <vt:lpstr>'RUK G-2 DayWrks'!Print_Titles</vt:lpstr>
      <vt:lpstr>'RUK G-3 MethdRtdChrgs'!Print_Titles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Acer;Eng. sarah</dc:creator>
  <cp:lastModifiedBy>Emmex</cp:lastModifiedBy>
  <cp:lastPrinted>2019-06-11T16:10:33Z</cp:lastPrinted>
  <dcterms:created xsi:type="dcterms:W3CDTF">2015-05-28T08:39:40Z</dcterms:created>
  <dcterms:modified xsi:type="dcterms:W3CDTF">2021-07-28T15:21:19Z</dcterms:modified>
</cp:coreProperties>
</file>