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enis\Desktop\PLAN 19-20\"/>
    </mc:Choice>
  </mc:AlternateContent>
  <bookViews>
    <workbookView xWindow="0" yWindow="0" windowWidth="20490" windowHeight="7755" activeTab="1"/>
  </bookViews>
  <sheets>
    <sheet name="Consultancy" sheetId="2" r:id="rId1"/>
    <sheet name="Combined" sheetId="10"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1" hidden="1">Combined!$A$44:$A$47</definedName>
    <definedName name="_xlnm.Print_Area" localSheetId="0">Consultancy!$A$1:$S$766</definedName>
  </definedNames>
  <calcPr calcId="152511"/>
</workbook>
</file>

<file path=xl/calcChain.xml><?xml version="1.0" encoding="utf-8"?>
<calcChain xmlns="http://schemas.openxmlformats.org/spreadsheetml/2006/main">
  <c r="B329" i="10" l="1"/>
  <c r="B332" i="10"/>
  <c r="K723" i="2" l="1"/>
  <c r="L723" i="2" s="1"/>
  <c r="M723" i="2" s="1"/>
  <c r="N723" i="2" s="1"/>
  <c r="O723" i="2" s="1"/>
  <c r="P723" i="2" s="1"/>
  <c r="Q723" i="2" s="1"/>
  <c r="K720" i="2"/>
  <c r="L720" i="2" s="1"/>
  <c r="M720" i="2" s="1"/>
  <c r="N720" i="2" s="1"/>
  <c r="O720" i="2" s="1"/>
  <c r="P720" i="2" s="1"/>
  <c r="Q720" i="2" s="1"/>
  <c r="L717" i="2"/>
  <c r="M717" i="2" s="1"/>
  <c r="N717" i="2" s="1"/>
  <c r="O717" i="2" s="1"/>
  <c r="P717" i="2" s="1"/>
  <c r="Q717" i="2" s="1"/>
  <c r="K717" i="2"/>
  <c r="K714" i="2"/>
  <c r="L714" i="2" s="1"/>
  <c r="M714" i="2" s="1"/>
  <c r="N714" i="2" s="1"/>
  <c r="O714" i="2" s="1"/>
  <c r="P714" i="2" s="1"/>
  <c r="Q714" i="2" s="1"/>
  <c r="L711" i="2"/>
  <c r="M711" i="2" s="1"/>
  <c r="N711" i="2" s="1"/>
  <c r="O711" i="2" s="1"/>
  <c r="P711" i="2" s="1"/>
  <c r="Q711" i="2" s="1"/>
  <c r="K711" i="2"/>
  <c r="K708" i="2"/>
  <c r="L708" i="2" s="1"/>
  <c r="M708" i="2" s="1"/>
  <c r="N708" i="2" s="1"/>
  <c r="O708" i="2" s="1"/>
  <c r="P708" i="2" s="1"/>
  <c r="Q708" i="2" s="1"/>
  <c r="K705" i="2"/>
  <c r="L705" i="2" s="1"/>
  <c r="M705" i="2" s="1"/>
  <c r="N705" i="2" s="1"/>
  <c r="O705" i="2" s="1"/>
  <c r="P705" i="2" s="1"/>
  <c r="Q705" i="2" s="1"/>
  <c r="K702" i="2"/>
  <c r="L702" i="2" s="1"/>
  <c r="M702" i="2" s="1"/>
  <c r="N702" i="2" s="1"/>
  <c r="O702" i="2" s="1"/>
  <c r="P702" i="2" s="1"/>
  <c r="Q702" i="2" s="1"/>
  <c r="L618" i="2"/>
  <c r="M618" i="2" s="1"/>
  <c r="N618" i="2" s="1"/>
  <c r="O618" i="2" s="1"/>
  <c r="P618" i="2" s="1"/>
  <c r="Q618" i="2" s="1"/>
  <c r="R618" i="2" s="1"/>
  <c r="K618" i="2"/>
  <c r="K1497" i="10"/>
  <c r="L1497" i="10" s="1"/>
  <c r="M1497" i="10" s="1"/>
  <c r="N1497" i="10" s="1"/>
  <c r="K699" i="2"/>
  <c r="L699" i="2" s="1"/>
  <c r="M699" i="2" s="1"/>
  <c r="N699" i="2" s="1"/>
  <c r="O699" i="2" s="1"/>
  <c r="P699" i="2" s="1"/>
  <c r="Q699" i="2" s="1"/>
  <c r="K696" i="2"/>
  <c r="L696" i="2" s="1"/>
  <c r="M696" i="2" s="1"/>
  <c r="N696" i="2" s="1"/>
  <c r="O696" i="2" s="1"/>
  <c r="P696" i="2" s="1"/>
  <c r="Q696" i="2" s="1"/>
  <c r="R696" i="2" s="1"/>
  <c r="C1124" i="10" l="1"/>
  <c r="G1124" i="10"/>
  <c r="C1333" i="10" l="1"/>
  <c r="C1491" i="10"/>
  <c r="J591" i="2" l="1"/>
  <c r="J567" i="2"/>
  <c r="J546" i="2"/>
  <c r="J543" i="2"/>
  <c r="I282" i="2"/>
  <c r="I285" i="2" s="1"/>
  <c r="J282" i="2"/>
  <c r="G282" i="2"/>
  <c r="H282" i="2"/>
  <c r="H285" i="2"/>
  <c r="G258" i="2"/>
  <c r="K258" i="2"/>
  <c r="L258" i="2" s="1"/>
  <c r="M258" i="2" s="1"/>
  <c r="N258" i="2" s="1"/>
  <c r="O258" i="2" s="1"/>
  <c r="P258" i="2" s="1"/>
  <c r="Q258" i="2" s="1"/>
  <c r="R258" i="2" s="1"/>
  <c r="G150" i="2"/>
  <c r="H150" i="2"/>
  <c r="I150" i="2"/>
  <c r="J150" i="2"/>
  <c r="K114" i="2"/>
  <c r="L114" i="2" s="1"/>
  <c r="M114" i="2" s="1"/>
  <c r="N114" i="2" s="1"/>
  <c r="O114" i="2" s="1"/>
  <c r="P114" i="2" s="1"/>
  <c r="Q114" i="2" s="1"/>
  <c r="R114" i="2" s="1"/>
  <c r="H114" i="2"/>
  <c r="K725" i="2" l="1"/>
  <c r="K726" i="2"/>
  <c r="K727" i="2"/>
  <c r="K728" i="2"/>
  <c r="K1494" i="10" l="1"/>
  <c r="L1494" i="10" s="1"/>
  <c r="M1494" i="10" s="1"/>
  <c r="N1494" i="10" s="1"/>
  <c r="K1491" i="10"/>
  <c r="L1491" i="10" s="1"/>
  <c r="M1491" i="10" s="1"/>
  <c r="N1491" i="10" s="1"/>
  <c r="K1488" i="10"/>
  <c r="L1488" i="10" s="1"/>
  <c r="M1488" i="10" s="1"/>
  <c r="N1488" i="10" s="1"/>
  <c r="K1485" i="10"/>
  <c r="L1485" i="10" s="1"/>
  <c r="M1485" i="10" s="1"/>
  <c r="N1485" i="10" s="1"/>
  <c r="K1482" i="10"/>
  <c r="L1482" i="10" s="1"/>
  <c r="M1482" i="10" s="1"/>
  <c r="N1482" i="10" s="1"/>
  <c r="K1479" i="10"/>
  <c r="L1479" i="10" s="1"/>
  <c r="M1479" i="10" s="1"/>
  <c r="N1479" i="10" s="1"/>
  <c r="K1476" i="10"/>
  <c r="L1476" i="10" s="1"/>
  <c r="M1476" i="10" s="1"/>
  <c r="N1476" i="10" s="1"/>
  <c r="K1473" i="10"/>
  <c r="L1473" i="10" s="1"/>
  <c r="M1473" i="10" s="1"/>
  <c r="N1473" i="10" s="1"/>
  <c r="K1470" i="10"/>
  <c r="L1470" i="10" s="1"/>
  <c r="M1470" i="10" s="1"/>
  <c r="N1470" i="10" s="1"/>
  <c r="K1467" i="10"/>
  <c r="L1467" i="10" s="1"/>
  <c r="M1467" i="10" s="1"/>
  <c r="N1467" i="10" s="1"/>
  <c r="K1464" i="10"/>
  <c r="L1464" i="10" s="1"/>
  <c r="M1464" i="10" s="1"/>
  <c r="N1464" i="10" s="1"/>
  <c r="H1494" i="10"/>
  <c r="F1494" i="10"/>
  <c r="F1491" i="10"/>
  <c r="F1488" i="10"/>
  <c r="F1485" i="10"/>
  <c r="F1482" i="10"/>
  <c r="F1479" i="10"/>
  <c r="F1476" i="10"/>
  <c r="F1473" i="10"/>
  <c r="F1470" i="10"/>
  <c r="F1467" i="10"/>
  <c r="F1464" i="10"/>
  <c r="K693" i="2"/>
  <c r="L693" i="2" s="1"/>
  <c r="M693" i="2" s="1"/>
  <c r="N693" i="2" s="1"/>
  <c r="O693" i="2" s="1"/>
  <c r="P693" i="2" s="1"/>
  <c r="Q693" i="2" s="1"/>
  <c r="R693" i="2" s="1"/>
  <c r="K690" i="2"/>
  <c r="L690" i="2" s="1"/>
  <c r="M690" i="2" s="1"/>
  <c r="N690" i="2" s="1"/>
  <c r="O690" i="2" s="1"/>
  <c r="P690" i="2" s="1"/>
  <c r="Q690" i="2" s="1"/>
  <c r="R690" i="2" s="1"/>
  <c r="K687" i="2"/>
  <c r="L687" i="2" s="1"/>
  <c r="M687" i="2" s="1"/>
  <c r="N687" i="2" s="1"/>
  <c r="O687" i="2" s="1"/>
  <c r="P687" i="2" s="1"/>
  <c r="Q687" i="2" s="1"/>
  <c r="R687" i="2" s="1"/>
  <c r="K684" i="2"/>
  <c r="L684" i="2" s="1"/>
  <c r="M684" i="2" s="1"/>
  <c r="N684" i="2" s="1"/>
  <c r="O684" i="2" s="1"/>
  <c r="P684" i="2" s="1"/>
  <c r="Q684" i="2" s="1"/>
  <c r="R684" i="2" s="1"/>
  <c r="K681" i="2"/>
  <c r="L681" i="2" s="1"/>
  <c r="M681" i="2" s="1"/>
  <c r="N681" i="2" s="1"/>
  <c r="O681" i="2" s="1"/>
  <c r="P681" i="2" s="1"/>
  <c r="Q681" i="2" s="1"/>
  <c r="R681" i="2" s="1"/>
  <c r="F693" i="2"/>
  <c r="C693" i="2"/>
  <c r="F690" i="2"/>
  <c r="C690" i="2"/>
  <c r="F687" i="2"/>
  <c r="C687" i="2"/>
  <c r="F684" i="2"/>
  <c r="C684" i="2"/>
  <c r="C1494" i="10"/>
  <c r="B1494" i="10"/>
  <c r="B684" i="2" s="1"/>
  <c r="C1488" i="10"/>
  <c r="C1485" i="10"/>
  <c r="C1482" i="10"/>
  <c r="C1476" i="10"/>
  <c r="C1473" i="10"/>
  <c r="C1470" i="10"/>
  <c r="C1467" i="10"/>
  <c r="D1480" i="10"/>
  <c r="D1492" i="10" s="1"/>
  <c r="D1477" i="10"/>
  <c r="D1474" i="10"/>
  <c r="D1471" i="10"/>
  <c r="D1468" i="10"/>
  <c r="D1465" i="10"/>
  <c r="B687" i="2" l="1"/>
  <c r="D1483" i="10"/>
  <c r="D1486" i="10"/>
  <c r="D1489" i="10"/>
  <c r="D1495" i="10"/>
  <c r="B690" i="2"/>
  <c r="B693" i="2" s="1"/>
  <c r="I681" i="2"/>
  <c r="I693" i="2" s="1"/>
  <c r="I705" i="2" s="1"/>
  <c r="I717" i="2" s="1"/>
  <c r="E681" i="2"/>
  <c r="C681" i="2"/>
  <c r="E720" i="2" l="1"/>
  <c r="E714" i="2"/>
  <c r="E699" i="2"/>
  <c r="E696" i="2"/>
  <c r="E717" i="2"/>
  <c r="E711" i="2"/>
  <c r="E702" i="2"/>
  <c r="E723" i="2"/>
  <c r="E708" i="2"/>
  <c r="E705" i="2"/>
  <c r="E687" i="2"/>
  <c r="E684" i="2"/>
  <c r="E693" i="2"/>
  <c r="E690" i="2"/>
  <c r="J1500" i="10"/>
  <c r="J1501" i="10"/>
  <c r="J1502" i="10"/>
  <c r="J678" i="2"/>
  <c r="K678" i="2" s="1"/>
  <c r="L678" i="2" s="1"/>
  <c r="M678" i="2" s="1"/>
  <c r="N678" i="2" s="1"/>
  <c r="O678" i="2" s="1"/>
  <c r="P678" i="2" s="1"/>
  <c r="Q678" i="2" s="1"/>
  <c r="R678" i="2" s="1"/>
  <c r="J675" i="2"/>
  <c r="K675" i="2" s="1"/>
  <c r="L675" i="2" s="1"/>
  <c r="M675" i="2" s="1"/>
  <c r="N675" i="2" s="1"/>
  <c r="O675" i="2" s="1"/>
  <c r="P675" i="2" s="1"/>
  <c r="Q675" i="2" s="1"/>
  <c r="R675" i="2" s="1"/>
  <c r="J672" i="2"/>
  <c r="K672" i="2" s="1"/>
  <c r="L672" i="2" s="1"/>
  <c r="M672" i="2" s="1"/>
  <c r="N672" i="2" s="1"/>
  <c r="O672" i="2" s="1"/>
  <c r="P672" i="2" s="1"/>
  <c r="Q672" i="2" s="1"/>
  <c r="R672" i="2" s="1"/>
  <c r="J669" i="2"/>
  <c r="K669" i="2" s="1"/>
  <c r="L669" i="2" s="1"/>
  <c r="M669" i="2" s="1"/>
  <c r="N669" i="2" s="1"/>
  <c r="O669" i="2" s="1"/>
  <c r="P669" i="2" s="1"/>
  <c r="Q669" i="2" s="1"/>
  <c r="R669" i="2" s="1"/>
  <c r="J666" i="2"/>
  <c r="K666" i="2" s="1"/>
  <c r="L666" i="2" s="1"/>
  <c r="M666" i="2" s="1"/>
  <c r="N666" i="2" s="1"/>
  <c r="O666" i="2" s="1"/>
  <c r="P666" i="2" s="1"/>
  <c r="Q666" i="2" s="1"/>
  <c r="R666" i="2" s="1"/>
  <c r="I678" i="2"/>
  <c r="I690" i="2" s="1"/>
  <c r="I702" i="2" s="1"/>
  <c r="I714" i="2" s="1"/>
  <c r="I675" i="2"/>
  <c r="I687" i="2" s="1"/>
  <c r="I699" i="2" s="1"/>
  <c r="I711" i="2" s="1"/>
  <c r="I723" i="2" s="1"/>
  <c r="I672" i="2"/>
  <c r="I684" i="2" s="1"/>
  <c r="I696" i="2" s="1"/>
  <c r="I708" i="2" s="1"/>
  <c r="I720" i="2" s="1"/>
  <c r="B678" i="2"/>
  <c r="C666" i="2"/>
  <c r="C669" i="2"/>
  <c r="C672" i="2"/>
  <c r="C678" i="2"/>
  <c r="C675" i="2"/>
  <c r="B675" i="2"/>
  <c r="B672" i="2"/>
  <c r="B669" i="2"/>
  <c r="B666" i="2"/>
  <c r="J1419" i="10"/>
  <c r="K1419" i="10"/>
  <c r="L1419" i="10"/>
  <c r="M1419" i="10"/>
  <c r="N1419" i="10"/>
  <c r="H1419" i="10" l="1"/>
  <c r="H1422" i="10"/>
  <c r="H1425" i="10"/>
  <c r="H1428" i="10"/>
  <c r="H1431" i="10"/>
  <c r="H1434" i="10"/>
  <c r="H1437" i="10"/>
  <c r="H1440" i="10"/>
  <c r="H1443" i="10"/>
  <c r="H1446" i="10"/>
  <c r="H1464" i="10" s="1"/>
  <c r="H1449" i="10"/>
  <c r="H1452" i="10"/>
  <c r="H1455" i="10"/>
  <c r="H1458" i="10"/>
  <c r="H1461" i="10"/>
  <c r="I1419" i="10"/>
  <c r="I1422" i="10"/>
  <c r="I1425" i="10"/>
  <c r="I1428" i="10"/>
  <c r="I1431" i="10"/>
  <c r="I1434" i="10"/>
  <c r="I1437" i="10"/>
  <c r="I1440" i="10"/>
  <c r="I1443" i="10"/>
  <c r="I1446" i="10"/>
  <c r="I1449" i="10"/>
  <c r="I1452" i="10"/>
  <c r="I1455" i="10"/>
  <c r="I1458" i="10"/>
  <c r="I1461" i="10"/>
  <c r="F1440" i="10"/>
  <c r="F1441" i="10"/>
  <c r="F1443" i="10"/>
  <c r="F1444" i="10"/>
  <c r="C1419" i="10"/>
  <c r="C1422" i="10"/>
  <c r="C1425" i="10"/>
  <c r="C1428" i="10"/>
  <c r="C1431" i="10"/>
  <c r="C1434" i="10"/>
  <c r="C1437" i="10"/>
  <c r="C1440" i="10"/>
  <c r="C1443" i="10"/>
  <c r="C1446" i="10"/>
  <c r="C1449" i="10"/>
  <c r="C1452" i="10"/>
  <c r="C1455" i="10"/>
  <c r="C1458" i="10"/>
  <c r="I1488" i="10" l="1"/>
  <c r="I1476" i="10"/>
  <c r="I1464" i="10"/>
  <c r="I1494" i="10"/>
  <c r="I1467" i="10"/>
  <c r="I1485" i="10"/>
  <c r="I1473" i="10"/>
  <c r="I1482" i="10"/>
  <c r="I1470" i="10"/>
  <c r="I1491" i="10"/>
  <c r="I1479" i="10"/>
  <c r="H1470" i="10"/>
  <c r="H1467" i="10"/>
  <c r="H1476" i="10"/>
  <c r="H1473" i="10"/>
  <c r="K351" i="2"/>
  <c r="L351" i="2" s="1"/>
  <c r="M351" i="2" s="1"/>
  <c r="N351" i="2" s="1"/>
  <c r="O351" i="2" s="1"/>
  <c r="P351" i="2" s="1"/>
  <c r="Q351" i="2" s="1"/>
  <c r="R351" i="2" s="1"/>
  <c r="S351" i="2" s="1"/>
  <c r="K339" i="2"/>
  <c r="L339" i="2" s="1"/>
  <c r="M339" i="2" s="1"/>
  <c r="N339" i="2" s="1"/>
  <c r="O339" i="2" s="1"/>
  <c r="P339" i="2" s="1"/>
  <c r="Q339" i="2" s="1"/>
  <c r="R339" i="2" s="1"/>
  <c r="K303" i="2"/>
  <c r="L303" i="2" s="1"/>
  <c r="M303" i="2" s="1"/>
  <c r="N303" i="2" s="1"/>
  <c r="O303" i="2" s="1"/>
  <c r="P303" i="2" s="1"/>
  <c r="Q303" i="2" s="1"/>
  <c r="R303" i="2" s="1"/>
  <c r="S303" i="2" s="1"/>
  <c r="L273" i="2"/>
  <c r="M273" i="2" s="1"/>
  <c r="N273" i="2" s="1"/>
  <c r="O273" i="2" s="1"/>
  <c r="P273" i="2" s="1"/>
  <c r="Q273" i="2" s="1"/>
  <c r="R273" i="2" s="1"/>
  <c r="S273" i="2" s="1"/>
  <c r="L216" i="2"/>
  <c r="M216" i="2" s="1"/>
  <c r="N216" i="2" s="1"/>
  <c r="O216" i="2" s="1"/>
  <c r="P216" i="2" s="1"/>
  <c r="Q216" i="2" s="1"/>
  <c r="R216" i="2" s="1"/>
  <c r="S216" i="2" s="1"/>
  <c r="K201" i="2"/>
  <c r="L201" i="2" s="1"/>
  <c r="M201" i="2" s="1"/>
  <c r="N201" i="2" s="1"/>
  <c r="O201" i="2" s="1"/>
  <c r="P201" i="2" s="1"/>
  <c r="Q201" i="2" s="1"/>
  <c r="R201" i="2" s="1"/>
  <c r="J663" i="2"/>
  <c r="K663" i="2" s="1"/>
  <c r="L663" i="2" s="1"/>
  <c r="M663" i="2" s="1"/>
  <c r="N663" i="2" s="1"/>
  <c r="O663" i="2" s="1"/>
  <c r="P663" i="2" s="1"/>
  <c r="B663" i="2"/>
  <c r="C663" i="2"/>
  <c r="J660" i="2"/>
  <c r="K660" i="2" s="1"/>
  <c r="L660" i="2" s="1"/>
  <c r="M660" i="2" s="1"/>
  <c r="N660" i="2" s="1"/>
  <c r="O660" i="2" s="1"/>
  <c r="P660" i="2" s="1"/>
  <c r="Q660" i="2" s="1"/>
  <c r="R660" i="2" s="1"/>
  <c r="C660" i="2"/>
  <c r="B660" i="2"/>
  <c r="H1485" i="10" l="1"/>
  <c r="H1482" i="10"/>
  <c r="H1488" i="10"/>
  <c r="C1404" i="10"/>
  <c r="C1374" i="10"/>
  <c r="C1377" i="10"/>
  <c r="C1380" i="10"/>
  <c r="C1383" i="10"/>
  <c r="C1386" i="10"/>
  <c r="C1389" i="10"/>
  <c r="C1392" i="10"/>
  <c r="C1395" i="10"/>
  <c r="C1398" i="10"/>
  <c r="C1401" i="10"/>
  <c r="C1407" i="10"/>
  <c r="C1410" i="10"/>
  <c r="C1413" i="10"/>
  <c r="C1416" i="10"/>
  <c r="J1365" i="10"/>
  <c r="N1362" i="10"/>
  <c r="M1362" i="10"/>
  <c r="L1362" i="10"/>
  <c r="K1362" i="10"/>
  <c r="N1359" i="10"/>
  <c r="M1359" i="10"/>
  <c r="L1359" i="10"/>
  <c r="K1359" i="10"/>
  <c r="N1356" i="10"/>
  <c r="M1356" i="10"/>
  <c r="L1356" i="10"/>
  <c r="K1356" i="10"/>
  <c r="N1347" i="10"/>
  <c r="M1347" i="10"/>
  <c r="L1347" i="10"/>
  <c r="K1347" i="10"/>
  <c r="N1350" i="10"/>
  <c r="M1350" i="10"/>
  <c r="L1350" i="10"/>
  <c r="K1350" i="10"/>
  <c r="K1353" i="10"/>
  <c r="K1365" i="10" s="1"/>
  <c r="L1353" i="10"/>
  <c r="L1365" i="10" s="1"/>
  <c r="M1353" i="10"/>
  <c r="M1365" i="10" s="1"/>
  <c r="N1353" i="10"/>
  <c r="N1365" i="10" s="1"/>
  <c r="C1371" i="10"/>
  <c r="C1347" i="10"/>
  <c r="C1350" i="10"/>
  <c r="C1353" i="10"/>
  <c r="C1356" i="10"/>
  <c r="C1359" i="10"/>
  <c r="C1362" i="10"/>
  <c r="C1365" i="10"/>
  <c r="C1368" i="10"/>
  <c r="J657" i="2"/>
  <c r="K657" i="2" s="1"/>
  <c r="L657" i="2" s="1"/>
  <c r="M657" i="2" s="1"/>
  <c r="N657" i="2" s="1"/>
  <c r="O657" i="2" s="1"/>
  <c r="P657" i="2" s="1"/>
  <c r="Q657" i="2" s="1"/>
  <c r="R657" i="2" s="1"/>
  <c r="H657" i="2"/>
  <c r="H660" i="2" s="1"/>
  <c r="H663" i="2" s="1"/>
  <c r="H669" i="2" s="1"/>
  <c r="H681" i="2" s="1"/>
  <c r="H693" i="2" s="1"/>
  <c r="C657" i="2"/>
  <c r="J654" i="2"/>
  <c r="K654" i="2" s="1"/>
  <c r="L654" i="2" s="1"/>
  <c r="M654" i="2" s="1"/>
  <c r="N654" i="2" s="1"/>
  <c r="O654" i="2" s="1"/>
  <c r="P654" i="2" s="1"/>
  <c r="Q654" i="2" s="1"/>
  <c r="R654" i="2" s="1"/>
  <c r="H654" i="2"/>
  <c r="C654" i="2"/>
  <c r="J651" i="2"/>
  <c r="K651" i="2" s="1"/>
  <c r="L651" i="2" s="1"/>
  <c r="M651" i="2" s="1"/>
  <c r="N651" i="2" s="1"/>
  <c r="O651" i="2" s="1"/>
  <c r="P651" i="2" s="1"/>
  <c r="Q651" i="2" s="1"/>
  <c r="R651" i="2" s="1"/>
  <c r="H651" i="2"/>
  <c r="C651" i="2"/>
  <c r="J648" i="2"/>
  <c r="K648" i="2" s="1"/>
  <c r="L648" i="2" s="1"/>
  <c r="M648" i="2" s="1"/>
  <c r="N648" i="2" s="1"/>
  <c r="O648" i="2" s="1"/>
  <c r="P648" i="2" s="1"/>
  <c r="Q648" i="2" s="1"/>
  <c r="R648" i="2" s="1"/>
  <c r="I648" i="2"/>
  <c r="I654" i="2" s="1"/>
  <c r="C648" i="2"/>
  <c r="K645" i="2"/>
  <c r="L645" i="2" s="1"/>
  <c r="M645" i="2" s="1"/>
  <c r="N645" i="2" s="1"/>
  <c r="O645" i="2" s="1"/>
  <c r="P645" i="2" s="1"/>
  <c r="Q645" i="2" s="1"/>
  <c r="R645" i="2" s="1"/>
  <c r="G645" i="2"/>
  <c r="G651" i="2" s="1"/>
  <c r="G657" i="2" s="1"/>
  <c r="G660" i="2" s="1"/>
  <c r="G663" i="2" s="1"/>
  <c r="I645" i="2"/>
  <c r="I651" i="2" s="1"/>
  <c r="I657" i="2" s="1"/>
  <c r="I660" i="2" s="1"/>
  <c r="I663" i="2" s="1"/>
  <c r="C645" i="2"/>
  <c r="K642" i="2"/>
  <c r="L642" i="2" s="1"/>
  <c r="M642" i="2" s="1"/>
  <c r="N642" i="2" s="1"/>
  <c r="O642" i="2" s="1"/>
  <c r="P642" i="2" s="1"/>
  <c r="Q642" i="2" s="1"/>
  <c r="R642" i="2" s="1"/>
  <c r="G642" i="2"/>
  <c r="G648" i="2" s="1"/>
  <c r="G654" i="2" s="1"/>
  <c r="C642" i="2"/>
  <c r="K639" i="2"/>
  <c r="L639" i="2" s="1"/>
  <c r="M639" i="2" s="1"/>
  <c r="N639" i="2" s="1"/>
  <c r="O639" i="2" s="1"/>
  <c r="P639" i="2" s="1"/>
  <c r="Q639" i="2" s="1"/>
  <c r="R639" i="2" s="1"/>
  <c r="C639" i="2"/>
  <c r="K636" i="2"/>
  <c r="L636" i="2" s="1"/>
  <c r="M636" i="2" s="1"/>
  <c r="N636" i="2" s="1"/>
  <c r="O636" i="2" s="1"/>
  <c r="P636" i="2" s="1"/>
  <c r="Q636" i="2" s="1"/>
  <c r="R636" i="2" s="1"/>
  <c r="I636" i="2"/>
  <c r="I633" i="2"/>
  <c r="C636" i="2"/>
  <c r="D639" i="2"/>
  <c r="D648" i="2" s="1"/>
  <c r="D657" i="2" s="1"/>
  <c r="D660" i="2" s="1"/>
  <c r="K633" i="2"/>
  <c r="L633" i="2" s="1"/>
  <c r="M633" i="2" s="1"/>
  <c r="N633" i="2" s="1"/>
  <c r="O633" i="2" s="1"/>
  <c r="P633" i="2" s="1"/>
  <c r="Q633" i="2" s="1"/>
  <c r="R633" i="2" s="1"/>
  <c r="C633" i="2"/>
  <c r="K630" i="2"/>
  <c r="L630" i="2" s="1"/>
  <c r="M630" i="2" s="1"/>
  <c r="N630" i="2" s="1"/>
  <c r="O630" i="2" s="1"/>
  <c r="P630" i="2" s="1"/>
  <c r="Q630" i="2" s="1"/>
  <c r="R630" i="2" s="1"/>
  <c r="E630" i="2"/>
  <c r="C630" i="2"/>
  <c r="C1344" i="10"/>
  <c r="H1341" i="10"/>
  <c r="I1341" i="10"/>
  <c r="C1341" i="10"/>
  <c r="C1338" i="10"/>
  <c r="C1335" i="10"/>
  <c r="C1329" i="10"/>
  <c r="C1326" i="10"/>
  <c r="D1326" i="10"/>
  <c r="K624" i="2"/>
  <c r="L624" i="2" s="1"/>
  <c r="M624" i="2" s="1"/>
  <c r="N624" i="2" s="1"/>
  <c r="O624" i="2" s="1"/>
  <c r="P624" i="2" s="1"/>
  <c r="Q624" i="2" s="1"/>
  <c r="R624" i="2" s="1"/>
  <c r="I627" i="2"/>
  <c r="J627" i="2"/>
  <c r="K627" i="2"/>
  <c r="L627" i="2"/>
  <c r="M627" i="2"/>
  <c r="N627" i="2"/>
  <c r="O627" i="2"/>
  <c r="P627" i="2"/>
  <c r="Q627" i="2"/>
  <c r="R627" i="2"/>
  <c r="C627" i="2"/>
  <c r="G666" i="2" l="1"/>
  <c r="G669" i="2" s="1"/>
  <c r="G1419" i="10"/>
  <c r="G1422" i="10" s="1"/>
  <c r="G1425" i="10" s="1"/>
  <c r="G1428" i="10" s="1"/>
  <c r="G1431" i="10" s="1"/>
  <c r="G1434" i="10" s="1"/>
  <c r="G1437" i="10" s="1"/>
  <c r="G1440" i="10" s="1"/>
  <c r="G1443" i="10" s="1"/>
  <c r="G1446" i="10" s="1"/>
  <c r="G1449" i="10" s="1"/>
  <c r="G1452" i="10" s="1"/>
  <c r="G1455" i="10" s="1"/>
  <c r="G1458" i="10" s="1"/>
  <c r="G1461" i="10" s="1"/>
  <c r="G1464" i="10" s="1"/>
  <c r="G1467" i="10" s="1"/>
  <c r="G1470" i="10" s="1"/>
  <c r="G1473" i="10" s="1"/>
  <c r="G1476" i="10" s="1"/>
  <c r="G1479" i="10" s="1"/>
  <c r="G1482" i="10" s="1"/>
  <c r="G1485" i="10" s="1"/>
  <c r="G1488" i="10" s="1"/>
  <c r="G1491" i="10" s="1"/>
  <c r="G1494" i="10" s="1"/>
  <c r="H687" i="2"/>
  <c r="H690" i="2"/>
  <c r="H684" i="2"/>
  <c r="C1323" i="10"/>
  <c r="E1320" i="10"/>
  <c r="C1320" i="10"/>
  <c r="G672" i="2" l="1"/>
  <c r="G681" i="2"/>
  <c r="G693" i="2" s="1"/>
  <c r="E1317" i="10"/>
  <c r="C1317" i="10"/>
  <c r="G1311" i="10"/>
  <c r="C1314" i="10"/>
  <c r="D1317" i="10"/>
  <c r="D1320" i="10" s="1"/>
  <c r="D1318" i="10"/>
  <c r="D1327" i="10" s="1"/>
  <c r="D1314" i="10"/>
  <c r="D1315" i="10"/>
  <c r="C1311" i="10"/>
  <c r="G1308" i="10"/>
  <c r="G1314" i="10" s="1"/>
  <c r="G1317" i="10" s="1"/>
  <c r="G1320" i="10" s="1"/>
  <c r="G1323" i="10" s="1"/>
  <c r="H1308" i="10"/>
  <c r="H1314" i="10" s="1"/>
  <c r="H1317" i="10" s="1"/>
  <c r="H1320" i="10" s="1"/>
  <c r="H1323" i="10" s="1"/>
  <c r="I1308" i="10"/>
  <c r="I1314" i="10" s="1"/>
  <c r="C1308" i="10"/>
  <c r="I1305" i="10"/>
  <c r="I1311" i="10" s="1"/>
  <c r="J1305" i="10"/>
  <c r="K1305" i="10"/>
  <c r="L1305" i="10"/>
  <c r="M1305" i="10"/>
  <c r="N1305" i="10"/>
  <c r="J1302" i="10"/>
  <c r="J1308" i="10" s="1"/>
  <c r="K1302" i="10"/>
  <c r="K1308" i="10" s="1"/>
  <c r="L1302" i="10"/>
  <c r="L1308" i="10" s="1"/>
  <c r="M1302" i="10"/>
  <c r="M1308" i="10" s="1"/>
  <c r="N1302" i="10"/>
  <c r="N1308" i="10" s="1"/>
  <c r="C1302" i="10"/>
  <c r="C1305" i="10"/>
  <c r="C1299" i="10"/>
  <c r="C1296" i="10"/>
  <c r="J1292" i="10"/>
  <c r="K1292" i="10"/>
  <c r="L1292" i="10"/>
  <c r="M1292" i="10"/>
  <c r="N1292" i="10"/>
  <c r="J1296" i="10"/>
  <c r="K1296" i="10"/>
  <c r="L1296" i="10"/>
  <c r="M1296" i="10"/>
  <c r="N1296" i="10"/>
  <c r="C1292" i="10"/>
  <c r="K1289" i="10"/>
  <c r="L1289" i="10" s="1"/>
  <c r="M1289" i="10" s="1"/>
  <c r="N1289" i="10" s="1"/>
  <c r="K1286" i="10"/>
  <c r="L1286" i="10" s="1"/>
  <c r="M1286" i="10" s="1"/>
  <c r="N1286" i="10" s="1"/>
  <c r="K1283" i="10"/>
  <c r="L1283" i="10" s="1"/>
  <c r="M1283" i="10" s="1"/>
  <c r="N1283" i="10" s="1"/>
  <c r="K1280" i="10"/>
  <c r="L1280" i="10" s="1"/>
  <c r="M1280" i="10" s="1"/>
  <c r="N1280" i="10" s="1"/>
  <c r="K1277" i="10"/>
  <c r="L1277" i="10" s="1"/>
  <c r="M1277" i="10" s="1"/>
  <c r="N1277" i="10" s="1"/>
  <c r="K1274" i="10"/>
  <c r="L1274" i="10" s="1"/>
  <c r="M1274" i="10" s="1"/>
  <c r="N1274" i="10" s="1"/>
  <c r="E1289" i="10"/>
  <c r="F1289" i="10"/>
  <c r="G1289" i="10"/>
  <c r="B1289" i="10"/>
  <c r="C1289" i="10"/>
  <c r="K621" i="2"/>
  <c r="L621" i="2" s="1"/>
  <c r="M621" i="2" s="1"/>
  <c r="N621" i="2" s="1"/>
  <c r="O621" i="2" s="1"/>
  <c r="P621" i="2" s="1"/>
  <c r="Q621" i="2" s="1"/>
  <c r="R621" i="2" s="1"/>
  <c r="K615" i="2"/>
  <c r="L615" i="2" s="1"/>
  <c r="M615" i="2" s="1"/>
  <c r="N615" i="2" s="1"/>
  <c r="O615" i="2" s="1"/>
  <c r="P615" i="2" s="1"/>
  <c r="Q615" i="2" s="1"/>
  <c r="R615" i="2" s="1"/>
  <c r="K612" i="2"/>
  <c r="L612" i="2" s="1"/>
  <c r="M612" i="2" s="1"/>
  <c r="N612" i="2" s="1"/>
  <c r="O612" i="2" s="1"/>
  <c r="P612" i="2" s="1"/>
  <c r="Q612" i="2" s="1"/>
  <c r="R612" i="2" s="1"/>
  <c r="K609" i="2"/>
  <c r="L609" i="2" s="1"/>
  <c r="M609" i="2" s="1"/>
  <c r="N609" i="2" s="1"/>
  <c r="O609" i="2" s="1"/>
  <c r="P609" i="2" s="1"/>
  <c r="Q609" i="2" s="1"/>
  <c r="R609" i="2" s="1"/>
  <c r="K606" i="2"/>
  <c r="L606" i="2" s="1"/>
  <c r="M606" i="2" s="1"/>
  <c r="N606" i="2" s="1"/>
  <c r="O606" i="2" s="1"/>
  <c r="P606" i="2" s="1"/>
  <c r="Q606" i="2" s="1"/>
  <c r="R606" i="2" s="1"/>
  <c r="K603" i="2"/>
  <c r="L603" i="2" s="1"/>
  <c r="M603" i="2" s="1"/>
  <c r="N603" i="2" s="1"/>
  <c r="O603" i="2" s="1"/>
  <c r="P603" i="2" s="1"/>
  <c r="Q603" i="2" s="1"/>
  <c r="R603" i="2" s="1"/>
  <c r="K600" i="2"/>
  <c r="L600" i="2" s="1"/>
  <c r="M600" i="2" s="1"/>
  <c r="N600" i="2" s="1"/>
  <c r="O600" i="2" s="1"/>
  <c r="P600" i="2" s="1"/>
  <c r="Q600" i="2" s="1"/>
  <c r="R600" i="2" s="1"/>
  <c r="K597" i="2"/>
  <c r="L597" i="2" s="1"/>
  <c r="M597" i="2" s="1"/>
  <c r="N597" i="2" s="1"/>
  <c r="O597" i="2" s="1"/>
  <c r="P597" i="2" s="1"/>
  <c r="Q597" i="2" s="1"/>
  <c r="R597" i="2" s="1"/>
  <c r="K594" i="2"/>
  <c r="L594" i="2" s="1"/>
  <c r="M594" i="2" s="1"/>
  <c r="N594" i="2" s="1"/>
  <c r="O594" i="2" s="1"/>
  <c r="P594" i="2" s="1"/>
  <c r="Q594" i="2" s="1"/>
  <c r="R594" i="2" s="1"/>
  <c r="K588" i="2"/>
  <c r="K585" i="2"/>
  <c r="L585" i="2" s="1"/>
  <c r="M585" i="2" s="1"/>
  <c r="N585" i="2" s="1"/>
  <c r="O585" i="2" s="1"/>
  <c r="P585" i="2" s="1"/>
  <c r="Q585" i="2" s="1"/>
  <c r="R585" i="2" s="1"/>
  <c r="L579" i="2"/>
  <c r="M579" i="2" s="1"/>
  <c r="N579" i="2" s="1"/>
  <c r="O579" i="2" s="1"/>
  <c r="P579" i="2" s="1"/>
  <c r="Q579" i="2" s="1"/>
  <c r="R579" i="2" s="1"/>
  <c r="S579" i="2" s="1"/>
  <c r="K576" i="2"/>
  <c r="L576" i="2" s="1"/>
  <c r="M576" i="2" s="1"/>
  <c r="N576" i="2" s="1"/>
  <c r="O576" i="2" s="1"/>
  <c r="P576" i="2" s="1"/>
  <c r="Q576" i="2" s="1"/>
  <c r="R576" i="2" s="1"/>
  <c r="K573" i="2"/>
  <c r="L573" i="2" s="1"/>
  <c r="M573" i="2" s="1"/>
  <c r="N573" i="2" s="1"/>
  <c r="O573" i="2" s="1"/>
  <c r="P573" i="2" s="1"/>
  <c r="Q573" i="2" s="1"/>
  <c r="R573" i="2" s="1"/>
  <c r="K570" i="2"/>
  <c r="K564" i="2"/>
  <c r="L564" i="2" s="1"/>
  <c r="M564" i="2" s="1"/>
  <c r="N564" i="2" s="1"/>
  <c r="O564" i="2" s="1"/>
  <c r="P564" i="2" s="1"/>
  <c r="Q564" i="2" s="1"/>
  <c r="R564" i="2" s="1"/>
  <c r="K561" i="2"/>
  <c r="L561" i="2" s="1"/>
  <c r="M561" i="2" s="1"/>
  <c r="N561" i="2" s="1"/>
  <c r="O561" i="2" s="1"/>
  <c r="P561" i="2" s="1"/>
  <c r="Q561" i="2" s="1"/>
  <c r="R561" i="2" s="1"/>
  <c r="K558" i="2"/>
  <c r="L558" i="2" s="1"/>
  <c r="M558" i="2" s="1"/>
  <c r="N558" i="2" s="1"/>
  <c r="O558" i="2" s="1"/>
  <c r="P558" i="2" s="1"/>
  <c r="Q558" i="2" s="1"/>
  <c r="R558" i="2" s="1"/>
  <c r="K555" i="2"/>
  <c r="L555" i="2" s="1"/>
  <c r="M555" i="2" s="1"/>
  <c r="N555" i="2" s="1"/>
  <c r="O555" i="2" s="1"/>
  <c r="P555" i="2" s="1"/>
  <c r="Q555" i="2" s="1"/>
  <c r="R555" i="2" s="1"/>
  <c r="K552" i="2"/>
  <c r="L552" i="2" s="1"/>
  <c r="M552" i="2" s="1"/>
  <c r="N552" i="2" s="1"/>
  <c r="O552" i="2" s="1"/>
  <c r="P552" i="2" s="1"/>
  <c r="Q552" i="2" s="1"/>
  <c r="R552" i="2" s="1"/>
  <c r="K549" i="2"/>
  <c r="K540" i="2"/>
  <c r="K537" i="2"/>
  <c r="L537" i="2" s="1"/>
  <c r="M537" i="2" s="1"/>
  <c r="N537" i="2" s="1"/>
  <c r="O537" i="2" s="1"/>
  <c r="P537" i="2" s="1"/>
  <c r="Q537" i="2" s="1"/>
  <c r="R537" i="2" s="1"/>
  <c r="K534" i="2"/>
  <c r="L534" i="2" s="1"/>
  <c r="M534" i="2" s="1"/>
  <c r="N534" i="2" s="1"/>
  <c r="O534" i="2" s="1"/>
  <c r="P534" i="2" s="1"/>
  <c r="Q534" i="2" s="1"/>
  <c r="R534" i="2" s="1"/>
  <c r="K531" i="2"/>
  <c r="L531" i="2" s="1"/>
  <c r="M531" i="2" s="1"/>
  <c r="N531" i="2" s="1"/>
  <c r="O531" i="2" s="1"/>
  <c r="P531" i="2" s="1"/>
  <c r="Q531" i="2" s="1"/>
  <c r="R531" i="2" s="1"/>
  <c r="K528" i="2"/>
  <c r="L528" i="2" s="1"/>
  <c r="M528" i="2" s="1"/>
  <c r="N528" i="2" s="1"/>
  <c r="O528" i="2" s="1"/>
  <c r="P528" i="2" s="1"/>
  <c r="Q528" i="2" s="1"/>
  <c r="R528" i="2" s="1"/>
  <c r="K525" i="2"/>
  <c r="L525" i="2" s="1"/>
  <c r="M525" i="2" s="1"/>
  <c r="N525" i="2" s="1"/>
  <c r="O525" i="2" s="1"/>
  <c r="P525" i="2" s="1"/>
  <c r="Q525" i="2" s="1"/>
  <c r="R525" i="2" s="1"/>
  <c r="K522" i="2"/>
  <c r="L522" i="2" s="1"/>
  <c r="M522" i="2" s="1"/>
  <c r="N522" i="2" s="1"/>
  <c r="O522" i="2" s="1"/>
  <c r="P522" i="2" s="1"/>
  <c r="Q522" i="2" s="1"/>
  <c r="R522" i="2" s="1"/>
  <c r="K519" i="2"/>
  <c r="L519" i="2" s="1"/>
  <c r="M519" i="2" s="1"/>
  <c r="N519" i="2" s="1"/>
  <c r="O519" i="2" s="1"/>
  <c r="P519" i="2" s="1"/>
  <c r="Q519" i="2" s="1"/>
  <c r="R519" i="2" s="1"/>
  <c r="K516" i="2"/>
  <c r="L516" i="2" s="1"/>
  <c r="M516" i="2" s="1"/>
  <c r="N516" i="2" s="1"/>
  <c r="O516" i="2" s="1"/>
  <c r="P516" i="2" s="1"/>
  <c r="Q516" i="2" s="1"/>
  <c r="R516" i="2" s="1"/>
  <c r="K513" i="2"/>
  <c r="L513" i="2" s="1"/>
  <c r="M513" i="2" s="1"/>
  <c r="N513" i="2" s="1"/>
  <c r="O513" i="2" s="1"/>
  <c r="P513" i="2" s="1"/>
  <c r="Q513" i="2" s="1"/>
  <c r="R513" i="2" s="1"/>
  <c r="K510" i="2"/>
  <c r="L510" i="2" s="1"/>
  <c r="M510" i="2" s="1"/>
  <c r="N510" i="2" s="1"/>
  <c r="O510" i="2" s="1"/>
  <c r="P510" i="2" s="1"/>
  <c r="Q510" i="2" s="1"/>
  <c r="R510" i="2" s="1"/>
  <c r="K508" i="2"/>
  <c r="L508" i="2" s="1"/>
  <c r="M508" i="2" s="1"/>
  <c r="N508" i="2" s="1"/>
  <c r="O508" i="2" s="1"/>
  <c r="P508" i="2" s="1"/>
  <c r="Q508" i="2" s="1"/>
  <c r="R508" i="2" s="1"/>
  <c r="K507" i="2"/>
  <c r="L507" i="2" s="1"/>
  <c r="M507" i="2" s="1"/>
  <c r="N507" i="2" s="1"/>
  <c r="O507" i="2" s="1"/>
  <c r="P507" i="2" s="1"/>
  <c r="Q507" i="2" s="1"/>
  <c r="R507" i="2" s="1"/>
  <c r="K504" i="2"/>
  <c r="L504" i="2" s="1"/>
  <c r="M504" i="2" s="1"/>
  <c r="N504" i="2" s="1"/>
  <c r="O504" i="2" s="1"/>
  <c r="P504" i="2" s="1"/>
  <c r="Q504" i="2" s="1"/>
  <c r="R504" i="2" s="1"/>
  <c r="K501" i="2"/>
  <c r="L501" i="2" s="1"/>
  <c r="M501" i="2" s="1"/>
  <c r="N501" i="2" s="1"/>
  <c r="O501" i="2" s="1"/>
  <c r="P501" i="2" s="1"/>
  <c r="Q501" i="2" s="1"/>
  <c r="R501" i="2" s="1"/>
  <c r="K498" i="2"/>
  <c r="L498" i="2" s="1"/>
  <c r="M498" i="2" s="1"/>
  <c r="N498" i="2" s="1"/>
  <c r="O498" i="2" s="1"/>
  <c r="P498" i="2" s="1"/>
  <c r="Q498" i="2" s="1"/>
  <c r="R498" i="2" s="1"/>
  <c r="D663" i="2"/>
  <c r="D636" i="2"/>
  <c r="D645" i="2" s="1"/>
  <c r="D654" i="2" s="1"/>
  <c r="D633" i="2"/>
  <c r="I612" i="2"/>
  <c r="I615" i="2" s="1"/>
  <c r="I597" i="2"/>
  <c r="I582" i="2"/>
  <c r="I579" i="2"/>
  <c r="I561" i="2"/>
  <c r="I558" i="2"/>
  <c r="I537" i="2"/>
  <c r="I543" i="2" s="1"/>
  <c r="I534" i="2"/>
  <c r="I498" i="2"/>
  <c r="I507" i="2"/>
  <c r="I504" i="2"/>
  <c r="I501" i="2"/>
  <c r="I508" i="2"/>
  <c r="I510" i="2"/>
  <c r="I513" i="2"/>
  <c r="I519" i="2"/>
  <c r="I522" i="2"/>
  <c r="I525" i="2"/>
  <c r="I528" i="2"/>
  <c r="I531" i="2"/>
  <c r="I540" i="2"/>
  <c r="I546" i="2"/>
  <c r="I549" i="2"/>
  <c r="I552" i="2"/>
  <c r="I555" i="2"/>
  <c r="I564" i="2"/>
  <c r="I567" i="2" s="1"/>
  <c r="I570" i="2"/>
  <c r="I576" i="2"/>
  <c r="I585" i="2"/>
  <c r="I588" i="2"/>
  <c r="I594" i="2"/>
  <c r="I600" i="2"/>
  <c r="I603" i="2"/>
  <c r="I606" i="2"/>
  <c r="F606" i="2"/>
  <c r="G606" i="2"/>
  <c r="G609" i="2" s="1"/>
  <c r="G612" i="2" s="1"/>
  <c r="G615" i="2" s="1"/>
  <c r="E603" i="2"/>
  <c r="E606" i="2" s="1"/>
  <c r="E609" i="2" s="1"/>
  <c r="E612" i="2" s="1"/>
  <c r="E615" i="2" s="1"/>
  <c r="E618" i="2" s="1"/>
  <c r="D603" i="2"/>
  <c r="D612" i="2" s="1"/>
  <c r="D604" i="2"/>
  <c r="D613" i="2" s="1"/>
  <c r="D625" i="2" s="1"/>
  <c r="B540" i="2"/>
  <c r="B537" i="2"/>
  <c r="B597" i="2" s="1"/>
  <c r="B603" i="2" s="1"/>
  <c r="B606" i="2" s="1"/>
  <c r="B621" i="2" s="1"/>
  <c r="B534" i="2"/>
  <c r="B531" i="2"/>
  <c r="B528" i="2"/>
  <c r="B525" i="2"/>
  <c r="B522" i="2"/>
  <c r="B519" i="2"/>
  <c r="B513" i="2"/>
  <c r="B510" i="2"/>
  <c r="G621" i="2" l="1"/>
  <c r="G1497" i="10"/>
  <c r="G618" i="2"/>
  <c r="L570" i="2"/>
  <c r="K567" i="2"/>
  <c r="L540" i="2"/>
  <c r="K543" i="2"/>
  <c r="L588" i="2"/>
  <c r="K591" i="2"/>
  <c r="I621" i="2"/>
  <c r="I618" i="2"/>
  <c r="I1497" i="10"/>
  <c r="L549" i="2"/>
  <c r="K546" i="2"/>
  <c r="D675" i="2"/>
  <c r="D678" i="2" s="1"/>
  <c r="D681" i="2" s="1"/>
  <c r="D669" i="2"/>
  <c r="D672" i="2"/>
  <c r="D666" i="2"/>
  <c r="D1419" i="10"/>
  <c r="D1428" i="10" s="1"/>
  <c r="D1437" i="10" s="1"/>
  <c r="D1446" i="10" s="1"/>
  <c r="D1455" i="10" s="1"/>
  <c r="D1425" i="10"/>
  <c r="D1434" i="10" s="1"/>
  <c r="D1443" i="10" s="1"/>
  <c r="D1452" i="10" s="1"/>
  <c r="D1461" i="10" s="1"/>
  <c r="D1422" i="10"/>
  <c r="D1431" i="10" s="1"/>
  <c r="D1440" i="10" s="1"/>
  <c r="D1449" i="10" s="1"/>
  <c r="D1458" i="10" s="1"/>
  <c r="G675" i="2"/>
  <c r="G684" i="2"/>
  <c r="B618" i="2"/>
  <c r="D1332" i="10"/>
  <c r="D642" i="2"/>
  <c r="D651" i="2" s="1"/>
  <c r="D1324" i="10"/>
  <c r="D1333" i="10" s="1"/>
  <c r="D1323" i="10"/>
  <c r="D1321" i="10"/>
  <c r="D1330" i="10" s="1"/>
  <c r="K1314" i="10"/>
  <c r="K1320" i="10" s="1"/>
  <c r="K1311" i="10"/>
  <c r="K1317" i="10" s="1"/>
  <c r="K1323" i="10" s="1"/>
  <c r="J1311" i="10"/>
  <c r="J1317" i="10" s="1"/>
  <c r="J1323" i="10" s="1"/>
  <c r="J1314" i="10"/>
  <c r="J1320" i="10" s="1"/>
  <c r="L1314" i="10"/>
  <c r="L1320" i="10" s="1"/>
  <c r="L1311" i="10"/>
  <c r="L1317" i="10" s="1"/>
  <c r="L1323" i="10" s="1"/>
  <c r="N1314" i="10"/>
  <c r="N1320" i="10" s="1"/>
  <c r="N1311" i="10"/>
  <c r="N1317" i="10" s="1"/>
  <c r="N1323" i="10" s="1"/>
  <c r="M1314" i="10"/>
  <c r="M1320" i="10" s="1"/>
  <c r="M1311" i="10"/>
  <c r="M1317" i="10" s="1"/>
  <c r="M1323" i="10" s="1"/>
  <c r="B615" i="2"/>
  <c r="B612" i="2"/>
  <c r="B609" i="2"/>
  <c r="D616" i="2"/>
  <c r="D628" i="2" s="1"/>
  <c r="D609" i="2"/>
  <c r="D610" i="2"/>
  <c r="D622" i="2" s="1"/>
  <c r="D607" i="2"/>
  <c r="D619" i="2" s="1"/>
  <c r="B558" i="2"/>
  <c r="D606" i="2"/>
  <c r="B573" i="2"/>
  <c r="B585" i="2"/>
  <c r="B546" i="2"/>
  <c r="B600" i="2"/>
  <c r="B561" i="2"/>
  <c r="B588" i="2"/>
  <c r="B552" i="2"/>
  <c r="B564" i="2"/>
  <c r="B579" i="2"/>
  <c r="B594" i="2"/>
  <c r="B549" i="2"/>
  <c r="B576" i="2"/>
  <c r="B543" i="2"/>
  <c r="B555" i="2"/>
  <c r="B570" i="2"/>
  <c r="B582" i="2"/>
  <c r="H597" i="2"/>
  <c r="H594" i="2"/>
  <c r="H591" i="2"/>
  <c r="H588" i="2"/>
  <c r="H585" i="2"/>
  <c r="H582" i="2"/>
  <c r="H579" i="2"/>
  <c r="H576" i="2"/>
  <c r="H573" i="2"/>
  <c r="H570" i="2"/>
  <c r="H567" i="2"/>
  <c r="H564" i="2"/>
  <c r="H561" i="2"/>
  <c r="H558" i="2"/>
  <c r="H555" i="2"/>
  <c r="H552" i="2"/>
  <c r="H549" i="2"/>
  <c r="H600" i="2"/>
  <c r="H603" i="2" s="1"/>
  <c r="H606" i="2" s="1"/>
  <c r="H609" i="2" s="1"/>
  <c r="H612" i="2" s="1"/>
  <c r="H615" i="2" s="1"/>
  <c r="H618" i="2" s="1"/>
  <c r="H546" i="2"/>
  <c r="H543" i="2"/>
  <c r="H540" i="2"/>
  <c r="H537" i="2"/>
  <c r="H534" i="2"/>
  <c r="H531" i="2"/>
  <c r="H528" i="2"/>
  <c r="H525" i="2"/>
  <c r="H522" i="2"/>
  <c r="H519" i="2"/>
  <c r="H516" i="2"/>
  <c r="H513" i="2"/>
  <c r="H510" i="2"/>
  <c r="H507" i="2"/>
  <c r="H504" i="2"/>
  <c r="H501" i="2"/>
  <c r="H498" i="2"/>
  <c r="K495" i="2"/>
  <c r="L495" i="2" s="1"/>
  <c r="M495" i="2" s="1"/>
  <c r="N495" i="2" s="1"/>
  <c r="O495" i="2" s="1"/>
  <c r="P495" i="2" s="1"/>
  <c r="Q495" i="2" s="1"/>
  <c r="R495" i="2" s="1"/>
  <c r="K492" i="2"/>
  <c r="L492" i="2" s="1"/>
  <c r="M492" i="2" s="1"/>
  <c r="N492" i="2" s="1"/>
  <c r="O492" i="2" s="1"/>
  <c r="P492" i="2" s="1"/>
  <c r="Q492" i="2" s="1"/>
  <c r="R492" i="2" s="1"/>
  <c r="J489" i="2"/>
  <c r="K486" i="2"/>
  <c r="L486" i="2" s="1"/>
  <c r="M486" i="2" s="1"/>
  <c r="N486" i="2" s="1"/>
  <c r="O486" i="2" s="1"/>
  <c r="P486" i="2" s="1"/>
  <c r="Q486" i="2" s="1"/>
  <c r="R486" i="2" s="1"/>
  <c r="R489" i="2" s="1"/>
  <c r="K483" i="2"/>
  <c r="L483" i="2" s="1"/>
  <c r="M483" i="2" s="1"/>
  <c r="N483" i="2" s="1"/>
  <c r="O483" i="2" s="1"/>
  <c r="P483" i="2" s="1"/>
  <c r="Q483" i="2" s="1"/>
  <c r="R483" i="2" s="1"/>
  <c r="K480" i="2"/>
  <c r="L480" i="2" s="1"/>
  <c r="M480" i="2" s="1"/>
  <c r="N480" i="2" s="1"/>
  <c r="O480" i="2" s="1"/>
  <c r="P480" i="2" s="1"/>
  <c r="Q480" i="2" s="1"/>
  <c r="R480" i="2" s="1"/>
  <c r="G480" i="2"/>
  <c r="G483" i="2" s="1"/>
  <c r="G486" i="2" s="1"/>
  <c r="G489" i="2" s="1"/>
  <c r="K477" i="2"/>
  <c r="L477" i="2" s="1"/>
  <c r="M477" i="2" s="1"/>
  <c r="N477" i="2" s="1"/>
  <c r="O477" i="2" s="1"/>
  <c r="P477" i="2" s="1"/>
  <c r="Q477" i="2" s="1"/>
  <c r="R477" i="2" s="1"/>
  <c r="I477" i="2"/>
  <c r="I480" i="2" s="1"/>
  <c r="I483" i="2" s="1"/>
  <c r="I486" i="2" s="1"/>
  <c r="I489" i="2" s="1"/>
  <c r="K474" i="2"/>
  <c r="L474" i="2" s="1"/>
  <c r="M474" i="2" s="1"/>
  <c r="N474" i="2" s="1"/>
  <c r="O474" i="2" s="1"/>
  <c r="P474" i="2" s="1"/>
  <c r="Q474" i="2" s="1"/>
  <c r="R474" i="2" s="1"/>
  <c r="K1271" i="10"/>
  <c r="L1271" i="10" s="1"/>
  <c r="M1271" i="10" s="1"/>
  <c r="N1271" i="10" s="1"/>
  <c r="K1268" i="10"/>
  <c r="L1268" i="10" s="1"/>
  <c r="M1268" i="10" s="1"/>
  <c r="N1268" i="10" s="1"/>
  <c r="H1268" i="10"/>
  <c r="H1271" i="10" s="1"/>
  <c r="I1268" i="10"/>
  <c r="I1271" i="10" s="1"/>
  <c r="G1268" i="10"/>
  <c r="G1271" i="10" s="1"/>
  <c r="K1265" i="10"/>
  <c r="L1265" i="10" s="1"/>
  <c r="M1265" i="10" s="1"/>
  <c r="N1265" i="10" s="1"/>
  <c r="K1241" i="10"/>
  <c r="L1241" i="10" s="1"/>
  <c r="M1241" i="10" s="1"/>
  <c r="N1241" i="10" s="1"/>
  <c r="I1259" i="10"/>
  <c r="B1265" i="10"/>
  <c r="M588" i="2" l="1"/>
  <c r="L591" i="2"/>
  <c r="M570" i="2"/>
  <c r="L567" i="2"/>
  <c r="M540" i="2"/>
  <c r="L543" i="2"/>
  <c r="M549" i="2"/>
  <c r="L546" i="2"/>
  <c r="D693" i="2"/>
  <c r="D687" i="2"/>
  <c r="D690" i="2"/>
  <c r="D684" i="2"/>
  <c r="G678" i="2"/>
  <c r="G690" i="2" s="1"/>
  <c r="G687" i="2"/>
  <c r="D1470" i="10"/>
  <c r="D1467" i="10"/>
  <c r="D1464" i="10"/>
  <c r="D1479" i="10"/>
  <c r="D1476" i="10"/>
  <c r="D1473" i="10"/>
  <c r="D637" i="2"/>
  <c r="D646" i="2" s="1"/>
  <c r="D655" i="2" s="1"/>
  <c r="D634" i="2"/>
  <c r="D643" i="2" s="1"/>
  <c r="D652" i="2" s="1"/>
  <c r="D631" i="2"/>
  <c r="D640" i="2" s="1"/>
  <c r="D649" i="2" s="1"/>
  <c r="D658" i="2" s="1"/>
  <c r="D661" i="2" s="1"/>
  <c r="D664" i="2" s="1"/>
  <c r="H630" i="2"/>
  <c r="H633" i="2" s="1"/>
  <c r="H636" i="2" s="1"/>
  <c r="H639" i="2" s="1"/>
  <c r="H645" i="2" s="1"/>
  <c r="H621" i="2"/>
  <c r="D1338" i="10"/>
  <c r="D1344" i="10" s="1"/>
  <c r="D1350" i="10" s="1"/>
  <c r="D1356" i="10" s="1"/>
  <c r="D1362" i="10" s="1"/>
  <c r="D1368" i="10" s="1"/>
  <c r="D1374" i="10" s="1"/>
  <c r="D1380" i="10" s="1"/>
  <c r="D1386" i="10" s="1"/>
  <c r="D1392" i="10" s="1"/>
  <c r="D1398" i="10" s="1"/>
  <c r="D1404" i="10" s="1"/>
  <c r="D1410" i="10" s="1"/>
  <c r="D1416" i="10" s="1"/>
  <c r="D1335" i="10"/>
  <c r="D1341" i="10" s="1"/>
  <c r="D1347" i="10" s="1"/>
  <c r="D1353" i="10" s="1"/>
  <c r="D1359" i="10" s="1"/>
  <c r="D1365" i="10" s="1"/>
  <c r="D1371" i="10" s="1"/>
  <c r="D1377" i="10" s="1"/>
  <c r="D1383" i="10" s="1"/>
  <c r="D1389" i="10" s="1"/>
  <c r="D1395" i="10" s="1"/>
  <c r="D1401" i="10" s="1"/>
  <c r="D1407" i="10" s="1"/>
  <c r="D1413" i="10" s="1"/>
  <c r="D1339" i="10"/>
  <c r="D1345" i="10" s="1"/>
  <c r="D1351" i="10" s="1"/>
  <c r="D1357" i="10" s="1"/>
  <c r="D1363" i="10" s="1"/>
  <c r="D1369" i="10" s="1"/>
  <c r="D1375" i="10" s="1"/>
  <c r="D1381" i="10" s="1"/>
  <c r="D1387" i="10" s="1"/>
  <c r="D1393" i="10" s="1"/>
  <c r="D1399" i="10" s="1"/>
  <c r="D1405" i="10" s="1"/>
  <c r="D1411" i="10" s="1"/>
  <c r="D1417" i="10" s="1"/>
  <c r="D1336" i="10"/>
  <c r="D1342" i="10" s="1"/>
  <c r="D1348" i="10" s="1"/>
  <c r="D1354" i="10" s="1"/>
  <c r="D1360" i="10" s="1"/>
  <c r="D1366" i="10" s="1"/>
  <c r="D1372" i="10" s="1"/>
  <c r="D1378" i="10" s="1"/>
  <c r="D1384" i="10" s="1"/>
  <c r="D1390" i="10" s="1"/>
  <c r="D1396" i="10" s="1"/>
  <c r="D1402" i="10" s="1"/>
  <c r="D1408" i="10" s="1"/>
  <c r="D1414" i="10" s="1"/>
  <c r="O489" i="2"/>
  <c r="K489" i="2"/>
  <c r="N489" i="2"/>
  <c r="Q489" i="2"/>
  <c r="M489" i="2"/>
  <c r="P489" i="2"/>
  <c r="L489" i="2"/>
  <c r="E471" i="2"/>
  <c r="H1244" i="10"/>
  <c r="H1253" i="10" s="1"/>
  <c r="I1262" i="10"/>
  <c r="H1262" i="10"/>
  <c r="D708" i="2" l="1"/>
  <c r="D702" i="2"/>
  <c r="D705" i="2"/>
  <c r="D699" i="2"/>
  <c r="D714" i="2" s="1"/>
  <c r="D717" i="2" s="1"/>
  <c r="D720" i="2" s="1"/>
  <c r="D723" i="2" s="1"/>
  <c r="D696" i="2"/>
  <c r="D711" i="2" s="1"/>
  <c r="N540" i="2"/>
  <c r="M543" i="2"/>
  <c r="N588" i="2"/>
  <c r="M591" i="2"/>
  <c r="H696" i="2"/>
  <c r="H699" i="2"/>
  <c r="N570" i="2"/>
  <c r="M567" i="2"/>
  <c r="N549" i="2"/>
  <c r="M546" i="2"/>
  <c r="D1494" i="10"/>
  <c r="D1488" i="10"/>
  <c r="D1482" i="10"/>
  <c r="D1491" i="10"/>
  <c r="D1485" i="10"/>
  <c r="H648" i="2"/>
  <c r="H675" i="2"/>
  <c r="H666" i="2"/>
  <c r="H672" i="2"/>
  <c r="H678" i="2"/>
  <c r="D673" i="2"/>
  <c r="D676" i="2"/>
  <c r="D679" i="2" s="1"/>
  <c r="D682" i="2" s="1"/>
  <c r="D670" i="2"/>
  <c r="D667" i="2"/>
  <c r="D1420" i="10"/>
  <c r="D1429" i="10" s="1"/>
  <c r="D1438" i="10" s="1"/>
  <c r="D1447" i="10" s="1"/>
  <c r="D1456" i="10" s="1"/>
  <c r="D1423" i="10"/>
  <c r="D1432" i="10" s="1"/>
  <c r="D1441" i="10" s="1"/>
  <c r="D1450" i="10" s="1"/>
  <c r="D1459" i="10" s="1"/>
  <c r="D1426" i="10"/>
  <c r="D1435" i="10" s="1"/>
  <c r="D1444" i="10" s="1"/>
  <c r="D1453" i="10" s="1"/>
  <c r="H1247" i="10"/>
  <c r="H1250" i="10"/>
  <c r="H1256" i="10"/>
  <c r="C1241" i="10"/>
  <c r="C1244" i="10"/>
  <c r="C1247" i="10"/>
  <c r="C1250" i="10"/>
  <c r="C1253" i="10"/>
  <c r="C1256" i="10"/>
  <c r="C1259" i="10"/>
  <c r="G1238" i="10"/>
  <c r="G1241" i="10" s="1"/>
  <c r="G1244" i="10" s="1"/>
  <c r="G1247" i="10" s="1"/>
  <c r="G1250" i="10" s="1"/>
  <c r="G1253" i="10" s="1"/>
  <c r="G1256" i="10" s="1"/>
  <c r="G1259" i="10" s="1"/>
  <c r="G1262" i="10" s="1"/>
  <c r="H1238" i="10"/>
  <c r="I1238" i="10"/>
  <c r="I1244" i="10" s="1"/>
  <c r="I1247" i="10" s="1"/>
  <c r="C1238" i="10"/>
  <c r="E468" i="2"/>
  <c r="F468" i="2"/>
  <c r="G468" i="2"/>
  <c r="I468" i="2"/>
  <c r="J468" i="2"/>
  <c r="C468" i="2"/>
  <c r="B465" i="2"/>
  <c r="B468" i="2" s="1"/>
  <c r="C465" i="2"/>
  <c r="C462" i="2"/>
  <c r="E459" i="2"/>
  <c r="E462" i="2" s="1"/>
  <c r="E465" i="2" s="1"/>
  <c r="F459" i="2"/>
  <c r="F462" i="2" s="1"/>
  <c r="F465" i="2" s="1"/>
  <c r="G459" i="2"/>
  <c r="G462" i="2" s="1"/>
  <c r="G465" i="2" s="1"/>
  <c r="G471" i="2" s="1"/>
  <c r="I459" i="2"/>
  <c r="I462" i="2" s="1"/>
  <c r="I465" i="2" s="1"/>
  <c r="I471" i="2" s="1"/>
  <c r="J459" i="2"/>
  <c r="J462" i="2" s="1"/>
  <c r="J465" i="2" s="1"/>
  <c r="J471" i="2" s="1"/>
  <c r="C459" i="2"/>
  <c r="K456" i="2"/>
  <c r="L456" i="2" s="1"/>
  <c r="M456" i="2" s="1"/>
  <c r="N456" i="2" s="1"/>
  <c r="O456" i="2" s="1"/>
  <c r="P456" i="2" s="1"/>
  <c r="Q456" i="2" s="1"/>
  <c r="R456" i="2" s="1"/>
  <c r="R459" i="2" s="1"/>
  <c r="R462" i="2" s="1"/>
  <c r="R465" i="2" s="1"/>
  <c r="R471" i="2" s="1"/>
  <c r="C456" i="2"/>
  <c r="K453" i="2"/>
  <c r="L453" i="2" s="1"/>
  <c r="K450" i="2"/>
  <c r="L450" i="2" s="1"/>
  <c r="M450" i="2" s="1"/>
  <c r="N450" i="2" s="1"/>
  <c r="O450" i="2" s="1"/>
  <c r="P450" i="2" s="1"/>
  <c r="Q450" i="2" s="1"/>
  <c r="R450" i="2" s="1"/>
  <c r="H453" i="2"/>
  <c r="H468" i="2" s="1"/>
  <c r="H471" i="2" s="1"/>
  <c r="H450" i="2"/>
  <c r="C453" i="2"/>
  <c r="C450" i="2"/>
  <c r="C1235" i="10"/>
  <c r="C1232" i="10"/>
  <c r="C1229" i="10"/>
  <c r="C1226" i="10"/>
  <c r="C1223" i="10"/>
  <c r="J1220" i="10"/>
  <c r="J1223" i="10" s="1"/>
  <c r="K1217" i="10"/>
  <c r="K1220" i="10" s="1"/>
  <c r="K1223" i="10" s="1"/>
  <c r="L1217" i="10"/>
  <c r="L1220" i="10" s="1"/>
  <c r="L1223" i="10" s="1"/>
  <c r="M1217" i="10"/>
  <c r="M1220" i="10" s="1"/>
  <c r="M1223" i="10" s="1"/>
  <c r="N1217" i="10"/>
  <c r="N1220" i="10" s="1"/>
  <c r="N1223" i="10" s="1"/>
  <c r="K1214" i="10"/>
  <c r="L1214" i="10"/>
  <c r="M1214" i="10"/>
  <c r="N1214" i="10"/>
  <c r="C1217" i="10"/>
  <c r="E1223" i="10"/>
  <c r="E1226" i="10" s="1"/>
  <c r="E1235" i="10" s="1"/>
  <c r="E1220" i="10"/>
  <c r="E1217" i="10"/>
  <c r="E1214" i="10"/>
  <c r="C1214" i="10"/>
  <c r="G1211" i="10"/>
  <c r="G1214" i="10" s="1"/>
  <c r="G1217" i="10" s="1"/>
  <c r="G1220" i="10" s="1"/>
  <c r="G1223" i="10" s="1"/>
  <c r="H1211" i="10"/>
  <c r="H1214" i="10" s="1"/>
  <c r="H1217" i="10" s="1"/>
  <c r="H1220" i="10" s="1"/>
  <c r="H1223" i="10" s="1"/>
  <c r="I1211" i="10"/>
  <c r="I1214" i="10" s="1"/>
  <c r="I1217" i="10" s="1"/>
  <c r="I1220" i="10" s="1"/>
  <c r="I1223" i="10" s="1"/>
  <c r="C1211" i="10"/>
  <c r="I1205" i="10"/>
  <c r="C1208" i="10"/>
  <c r="C1205" i="10"/>
  <c r="J1202" i="10"/>
  <c r="J1205" i="10" s="1"/>
  <c r="J1208" i="10" s="1"/>
  <c r="J1211" i="10" s="1"/>
  <c r="E1202" i="10"/>
  <c r="C1202" i="10"/>
  <c r="G447" i="2"/>
  <c r="B447" i="2"/>
  <c r="C447" i="2"/>
  <c r="K1199" i="10"/>
  <c r="L1199" i="10" s="1"/>
  <c r="C1199" i="10"/>
  <c r="C1196" i="10"/>
  <c r="J1193" i="10"/>
  <c r="J1196" i="10" s="1"/>
  <c r="H1193" i="10"/>
  <c r="H1196" i="10" s="1"/>
  <c r="C1193" i="10"/>
  <c r="K1190" i="10"/>
  <c r="L1190" i="10" s="1"/>
  <c r="B1199" i="10"/>
  <c r="B1202" i="10" s="1"/>
  <c r="B1205" i="10" s="1"/>
  <c r="B1196" i="10"/>
  <c r="B1193" i="10"/>
  <c r="G1190" i="10"/>
  <c r="G1196" i="10" s="1"/>
  <c r="C1190" i="10"/>
  <c r="J444" i="2"/>
  <c r="J447" i="2" s="1"/>
  <c r="J441" i="2"/>
  <c r="J438" i="2"/>
  <c r="J435" i="2"/>
  <c r="K432" i="2"/>
  <c r="K444" i="2" s="1"/>
  <c r="K447" i="2" s="1"/>
  <c r="K429" i="2"/>
  <c r="L429" i="2" s="1"/>
  <c r="M429" i="2" s="1"/>
  <c r="N429" i="2" s="1"/>
  <c r="O429" i="2" s="1"/>
  <c r="P429" i="2" s="1"/>
  <c r="Q429" i="2" s="1"/>
  <c r="R429" i="2" s="1"/>
  <c r="I444" i="2"/>
  <c r="I447" i="2" s="1"/>
  <c r="H444" i="2"/>
  <c r="H447" i="2" s="1"/>
  <c r="C444" i="2"/>
  <c r="C441" i="2"/>
  <c r="I441" i="2"/>
  <c r="H441" i="2"/>
  <c r="E441" i="2"/>
  <c r="I438" i="2"/>
  <c r="I435" i="2"/>
  <c r="I432" i="2"/>
  <c r="E438" i="2"/>
  <c r="H438" i="2"/>
  <c r="H435" i="2"/>
  <c r="H432" i="2"/>
  <c r="C438" i="2"/>
  <c r="B435" i="2"/>
  <c r="C435" i="2"/>
  <c r="C432" i="2"/>
  <c r="O570" i="2" l="1"/>
  <c r="N567" i="2"/>
  <c r="O588" i="2"/>
  <c r="N591" i="2"/>
  <c r="O540" i="2"/>
  <c r="N543" i="2"/>
  <c r="O549" i="2"/>
  <c r="N546" i="2"/>
  <c r="D694" i="2"/>
  <c r="D688" i="2"/>
  <c r="D691" i="2"/>
  <c r="D685" i="2"/>
  <c r="M1199" i="10"/>
  <c r="L1202" i="10"/>
  <c r="L1205" i="10" s="1"/>
  <c r="L1208" i="10" s="1"/>
  <c r="L1211" i="10" s="1"/>
  <c r="M1190" i="10"/>
  <c r="L1193" i="10"/>
  <c r="L1196" i="10" s="1"/>
  <c r="B1211" i="10"/>
  <c r="B1214" i="10" s="1"/>
  <c r="B1217" i="10" s="1"/>
  <c r="B1220" i="10" s="1"/>
  <c r="B1208" i="10"/>
  <c r="E1253" i="10"/>
  <c r="E1262" i="10"/>
  <c r="E1250" i="10"/>
  <c r="E1259" i="10"/>
  <c r="E1247" i="10"/>
  <c r="E1256" i="10"/>
  <c r="E1244" i="10"/>
  <c r="E1238" i="10"/>
  <c r="E1241" i="10" s="1"/>
  <c r="L1235" i="10"/>
  <c r="L1238" i="10" s="1"/>
  <c r="M1244" i="10" s="1"/>
  <c r="L1232" i="10"/>
  <c r="L1229" i="10"/>
  <c r="J1229" i="10"/>
  <c r="L1226" i="10"/>
  <c r="K1235" i="10"/>
  <c r="K1238" i="10" s="1"/>
  <c r="L1244" i="10" s="1"/>
  <c r="K1232" i="10"/>
  <c r="K1229" i="10"/>
  <c r="M1226" i="10"/>
  <c r="N1235" i="10"/>
  <c r="N1238" i="10" s="1"/>
  <c r="N1232" i="10"/>
  <c r="N1229" i="10"/>
  <c r="J1235" i="10"/>
  <c r="J1238" i="10" s="1"/>
  <c r="J1226" i="10"/>
  <c r="N1226" i="10"/>
  <c r="K1226" i="10"/>
  <c r="M1235" i="10"/>
  <c r="M1238" i="10" s="1"/>
  <c r="N1244" i="10" s="1"/>
  <c r="M1232" i="10"/>
  <c r="M1229" i="10"/>
  <c r="J1232" i="10"/>
  <c r="E1229" i="10"/>
  <c r="K1202" i="10"/>
  <c r="K1205" i="10" s="1"/>
  <c r="K1208" i="10" s="1"/>
  <c r="K1211" i="10" s="1"/>
  <c r="E1232" i="10"/>
  <c r="K1193" i="10"/>
  <c r="K1196" i="10" s="1"/>
  <c r="O459" i="2"/>
  <c r="O462" i="2" s="1"/>
  <c r="O465" i="2" s="1"/>
  <c r="O471" i="2" s="1"/>
  <c r="K459" i="2"/>
  <c r="K462" i="2" s="1"/>
  <c r="K465" i="2" s="1"/>
  <c r="K471" i="2" s="1"/>
  <c r="K438" i="2"/>
  <c r="Q459" i="2"/>
  <c r="Q462" i="2" s="1"/>
  <c r="Q465" i="2" s="1"/>
  <c r="Q471" i="2" s="1"/>
  <c r="M459" i="2"/>
  <c r="M462" i="2" s="1"/>
  <c r="M465" i="2" s="1"/>
  <c r="M471" i="2" s="1"/>
  <c r="M453" i="2"/>
  <c r="L468" i="2"/>
  <c r="B1253" i="10"/>
  <c r="B1241" i="10"/>
  <c r="B1262" i="10"/>
  <c r="B1250" i="10"/>
  <c r="B1259" i="10"/>
  <c r="B1247" i="10"/>
  <c r="B1238" i="10"/>
  <c r="B1256" i="10"/>
  <c r="B1244" i="10"/>
  <c r="L432" i="2"/>
  <c r="K435" i="2"/>
  <c r="N459" i="2"/>
  <c r="N462" i="2" s="1"/>
  <c r="N465" i="2" s="1"/>
  <c r="N471" i="2" s="1"/>
  <c r="K468" i="2"/>
  <c r="K441" i="2"/>
  <c r="P459" i="2"/>
  <c r="P462" i="2" s="1"/>
  <c r="P465" i="2" s="1"/>
  <c r="P471" i="2" s="1"/>
  <c r="L459" i="2"/>
  <c r="L462" i="2" s="1"/>
  <c r="L465" i="2" s="1"/>
  <c r="L471" i="2" s="1"/>
  <c r="J1187" i="10"/>
  <c r="J1184" i="10"/>
  <c r="C1187" i="10"/>
  <c r="C1184" i="10"/>
  <c r="K1181" i="10"/>
  <c r="K1184" i="10" s="1"/>
  <c r="C1181" i="10"/>
  <c r="C1178" i="10"/>
  <c r="C1175" i="10"/>
  <c r="C1172" i="10"/>
  <c r="G429" i="2"/>
  <c r="C429" i="2"/>
  <c r="C1166" i="10"/>
  <c r="J1163" i="10"/>
  <c r="J1166" i="10" s="1"/>
  <c r="J1169" i="10" s="1"/>
  <c r="J1172" i="10" s="1"/>
  <c r="J1175" i="10" s="1"/>
  <c r="J1178" i="10" s="1"/>
  <c r="B1163" i="10"/>
  <c r="B1166" i="10" s="1"/>
  <c r="B1169" i="10" s="1"/>
  <c r="B1172" i="10" s="1"/>
  <c r="B1175" i="10" s="1"/>
  <c r="B1178" i="10" s="1"/>
  <c r="B1181" i="10" s="1"/>
  <c r="C1163" i="10"/>
  <c r="K1160" i="10"/>
  <c r="K1163" i="10" s="1"/>
  <c r="K1166" i="10" s="1"/>
  <c r="K1169" i="10" s="1"/>
  <c r="K1172" i="10" s="1"/>
  <c r="K1175" i="10" s="1"/>
  <c r="K1178" i="10" s="1"/>
  <c r="E1160" i="10"/>
  <c r="E1163" i="10" s="1"/>
  <c r="E1166" i="10" s="1"/>
  <c r="E1169" i="10" s="1"/>
  <c r="E1172" i="10" s="1"/>
  <c r="E1175" i="10" s="1"/>
  <c r="E1178" i="10" s="1"/>
  <c r="E1181" i="10" s="1"/>
  <c r="C1160" i="10"/>
  <c r="E1157" i="10"/>
  <c r="C1157" i="10"/>
  <c r="K1154" i="10"/>
  <c r="K1157" i="10" s="1"/>
  <c r="L1154" i="10"/>
  <c r="L1157" i="10" s="1"/>
  <c r="M1154" i="10"/>
  <c r="M1157" i="10" s="1"/>
  <c r="N1154" i="10"/>
  <c r="N1157" i="10" s="1"/>
  <c r="J1154" i="10"/>
  <c r="J1157" i="10" s="1"/>
  <c r="C1154" i="10"/>
  <c r="K1151" i="10"/>
  <c r="L1151" i="10"/>
  <c r="M1151" i="10"/>
  <c r="N1151" i="10"/>
  <c r="H1151" i="10"/>
  <c r="H1154" i="10" s="1"/>
  <c r="H1157" i="10" s="1"/>
  <c r="H1160" i="10" s="1"/>
  <c r="H1166" i="10" s="1"/>
  <c r="H1169" i="10" s="1"/>
  <c r="H1172" i="10" s="1"/>
  <c r="H1175" i="10" s="1"/>
  <c r="H1178" i="10" s="1"/>
  <c r="H1181" i="10" s="1"/>
  <c r="E1151" i="10"/>
  <c r="C1151" i="10"/>
  <c r="B1151" i="10"/>
  <c r="I1148" i="10"/>
  <c r="I1151" i="10" s="1"/>
  <c r="I1154" i="10" s="1"/>
  <c r="I1157" i="10" s="1"/>
  <c r="I1160" i="10" s="1"/>
  <c r="C1148" i="10"/>
  <c r="E1145" i="10"/>
  <c r="C1145" i="10"/>
  <c r="C1142" i="10"/>
  <c r="H1139" i="10"/>
  <c r="C1139" i="10"/>
  <c r="J1136" i="10"/>
  <c r="J1139" i="10" s="1"/>
  <c r="J1142" i="10" s="1"/>
  <c r="J1145" i="10" s="1"/>
  <c r="J1148" i="10" s="1"/>
  <c r="C1136" i="10"/>
  <c r="K1133" i="10"/>
  <c r="K1136" i="10" s="1"/>
  <c r="K1139" i="10" s="1"/>
  <c r="K1142" i="10" s="1"/>
  <c r="K1145" i="10" s="1"/>
  <c r="K1148" i="10" s="1"/>
  <c r="C1133" i="10"/>
  <c r="E1130" i="10"/>
  <c r="E1133" i="10" s="1"/>
  <c r="H1130" i="10"/>
  <c r="I1127" i="10"/>
  <c r="I1130" i="10" s="1"/>
  <c r="I1133" i="10" s="1"/>
  <c r="C1127" i="10"/>
  <c r="G1127" i="10"/>
  <c r="G1130" i="10" s="1"/>
  <c r="G1133" i="10" s="1"/>
  <c r="G1136" i="10" s="1"/>
  <c r="G1139" i="10" s="1"/>
  <c r="G1142" i="10" s="1"/>
  <c r="G1145" i="10" s="1"/>
  <c r="G1148" i="10" s="1"/>
  <c r="G1151" i="10" s="1"/>
  <c r="G1154" i="10" s="1"/>
  <c r="G1157" i="10" s="1"/>
  <c r="G1160" i="10" s="1"/>
  <c r="G1163" i="10" s="1"/>
  <c r="G1166" i="10" s="1"/>
  <c r="G1169" i="10" s="1"/>
  <c r="G1172" i="10" s="1"/>
  <c r="G1175" i="10" s="1"/>
  <c r="G1178" i="10" s="1"/>
  <c r="G1181" i="10" s="1"/>
  <c r="H420" i="2"/>
  <c r="H423" i="2" s="1"/>
  <c r="H426" i="2" s="1"/>
  <c r="E420" i="2"/>
  <c r="E423" i="2" s="1"/>
  <c r="E426" i="2" s="1"/>
  <c r="G420" i="2"/>
  <c r="G423" i="2" s="1"/>
  <c r="G426" i="2" s="1"/>
  <c r="I420" i="2"/>
  <c r="I423" i="2" s="1"/>
  <c r="I426" i="2" s="1"/>
  <c r="I429" i="2" s="1"/>
  <c r="B417" i="2"/>
  <c r="B420" i="2" s="1"/>
  <c r="J414" i="2"/>
  <c r="J417" i="2" s="1"/>
  <c r="J420" i="2" s="1"/>
  <c r="K423" i="2" s="1"/>
  <c r="H414" i="2"/>
  <c r="H417" i="2" s="1"/>
  <c r="K411" i="2"/>
  <c r="K414" i="2" s="1"/>
  <c r="K417" i="2" s="1"/>
  <c r="K420" i="2" s="1"/>
  <c r="L423" i="2" s="1"/>
  <c r="L426" i="2" s="1"/>
  <c r="J408" i="2"/>
  <c r="J405" i="2"/>
  <c r="J402" i="2"/>
  <c r="J399" i="2"/>
  <c r="J396" i="2"/>
  <c r="J393" i="2"/>
  <c r="J390" i="2"/>
  <c r="J387" i="2"/>
  <c r="J1121" i="10"/>
  <c r="K1118" i="10"/>
  <c r="K1121" i="10" s="1"/>
  <c r="L1118" i="10"/>
  <c r="L1121" i="10" s="1"/>
  <c r="M1118" i="10"/>
  <c r="M1121" i="10" s="1"/>
  <c r="N1118" i="10"/>
  <c r="N1121" i="10" s="1"/>
  <c r="H1109" i="10"/>
  <c r="J1106" i="10"/>
  <c r="J1109" i="10" s="1"/>
  <c r="J1112" i="10" s="1"/>
  <c r="J1115" i="10" s="1"/>
  <c r="K1103" i="10"/>
  <c r="K1106" i="10" s="1"/>
  <c r="K1109" i="10" s="1"/>
  <c r="K1112" i="10" s="1"/>
  <c r="K1115" i="10" s="1"/>
  <c r="P588" i="2" l="1"/>
  <c r="O591" i="2"/>
  <c r="D703" i="2"/>
  <c r="D706" i="2"/>
  <c r="D700" i="2"/>
  <c r="D715" i="2" s="1"/>
  <c r="D718" i="2" s="1"/>
  <c r="D721" i="2" s="1"/>
  <c r="D724" i="2" s="1"/>
  <c r="D709" i="2"/>
  <c r="D697" i="2"/>
  <c r="D712" i="2" s="1"/>
  <c r="P540" i="2"/>
  <c r="O543" i="2"/>
  <c r="P570" i="2"/>
  <c r="O567" i="2"/>
  <c r="L1124" i="10"/>
  <c r="L1127" i="10" s="1"/>
  <c r="L1130" i="10" s="1"/>
  <c r="K1127" i="10"/>
  <c r="K1130" i="10" s="1"/>
  <c r="K1124" i="10"/>
  <c r="N1124" i="10"/>
  <c r="N1127" i="10" s="1"/>
  <c r="N1130" i="10" s="1"/>
  <c r="J1127" i="10"/>
  <c r="J1130" i="10" s="1"/>
  <c r="J1124" i="10"/>
  <c r="M1124" i="10"/>
  <c r="M1127" i="10" s="1"/>
  <c r="M1130" i="10" s="1"/>
  <c r="P549" i="2"/>
  <c r="O546" i="2"/>
  <c r="L1160" i="10"/>
  <c r="M1160" i="10" s="1"/>
  <c r="N1160" i="10" s="1"/>
  <c r="N1163" i="10" s="1"/>
  <c r="N1166" i="10" s="1"/>
  <c r="N1169" i="10" s="1"/>
  <c r="N1172" i="10" s="1"/>
  <c r="N1175" i="10" s="1"/>
  <c r="N1178" i="10" s="1"/>
  <c r="K1187" i="10"/>
  <c r="L1133" i="10"/>
  <c r="I1139" i="10"/>
  <c r="I1136" i="10"/>
  <c r="I1166" i="10"/>
  <c r="I1169" i="10" s="1"/>
  <c r="I1172" i="10" s="1"/>
  <c r="I1175" i="10" s="1"/>
  <c r="I1178" i="10" s="1"/>
  <c r="I1181" i="10" s="1"/>
  <c r="I1163" i="10"/>
  <c r="H1184" i="10"/>
  <c r="H1187" i="10"/>
  <c r="E1196" i="10"/>
  <c r="E1193" i="10"/>
  <c r="E1190" i="10"/>
  <c r="E1184" i="10"/>
  <c r="E1187" i="10"/>
  <c r="L1181" i="10"/>
  <c r="L1250" i="10"/>
  <c r="L1247" i="10"/>
  <c r="L1259" i="10"/>
  <c r="L1262" i="10" s="1"/>
  <c r="L1256" i="10"/>
  <c r="L1253" i="10"/>
  <c r="N1247" i="10"/>
  <c r="N1259" i="10"/>
  <c r="N1262" i="10" s="1"/>
  <c r="N1256" i="10"/>
  <c r="N1253" i="10"/>
  <c r="N1250" i="10"/>
  <c r="K1244" i="10"/>
  <c r="J1244" i="10" s="1"/>
  <c r="J1247" i="10" s="1"/>
  <c r="M1259" i="10"/>
  <c r="M1262" i="10" s="1"/>
  <c r="M1256" i="10"/>
  <c r="M1253" i="10"/>
  <c r="M1250" i="10"/>
  <c r="M1247" i="10"/>
  <c r="N1190" i="10"/>
  <c r="N1193" i="10" s="1"/>
  <c r="N1196" i="10" s="1"/>
  <c r="M1193" i="10"/>
  <c r="M1196" i="10" s="1"/>
  <c r="B1232" i="10"/>
  <c r="B1229" i="10"/>
  <c r="B1226" i="10"/>
  <c r="B1223" i="10"/>
  <c r="B1235" i="10"/>
  <c r="N1199" i="10"/>
  <c r="N1202" i="10" s="1"/>
  <c r="N1205" i="10" s="1"/>
  <c r="N1208" i="10" s="1"/>
  <c r="N1211" i="10" s="1"/>
  <c r="M1202" i="10"/>
  <c r="M1205" i="10" s="1"/>
  <c r="M1208" i="10" s="1"/>
  <c r="M1211" i="10" s="1"/>
  <c r="M432" i="2"/>
  <c r="L435" i="2"/>
  <c r="L444" i="2"/>
  <c r="L447" i="2" s="1"/>
  <c r="L441" i="2"/>
  <c r="L438" i="2"/>
  <c r="B423" i="2"/>
  <c r="B426" i="2" s="1"/>
  <c r="B471" i="2"/>
  <c r="H429" i="2"/>
  <c r="H456" i="2"/>
  <c r="H459" i="2" s="1"/>
  <c r="H462" i="2" s="1"/>
  <c r="H465" i="2" s="1"/>
  <c r="H474" i="2" s="1"/>
  <c r="H477" i="2" s="1"/>
  <c r="H480" i="2" s="1"/>
  <c r="H483" i="2" s="1"/>
  <c r="H486" i="2" s="1"/>
  <c r="H489" i="2" s="1"/>
  <c r="N453" i="2"/>
  <c r="M468" i="2"/>
  <c r="K426" i="2"/>
  <c r="J423" i="2"/>
  <c r="J426" i="2" s="1"/>
  <c r="L411" i="2"/>
  <c r="G1187" i="10"/>
  <c r="G1184" i="10"/>
  <c r="B1187" i="10"/>
  <c r="B1184" i="10"/>
  <c r="L1103" i="10"/>
  <c r="G513" i="10"/>
  <c r="I1100" i="10"/>
  <c r="Q588" i="2" l="1"/>
  <c r="P591" i="2"/>
  <c r="Q540" i="2"/>
  <c r="P543" i="2"/>
  <c r="Q570" i="2"/>
  <c r="P567" i="2"/>
  <c r="Q549" i="2"/>
  <c r="P546" i="2"/>
  <c r="J1250" i="10"/>
  <c r="J1256" i="10" s="1"/>
  <c r="L1163" i="10"/>
  <c r="L1166" i="10" s="1"/>
  <c r="L1169" i="10" s="1"/>
  <c r="L1172" i="10" s="1"/>
  <c r="L1175" i="10" s="1"/>
  <c r="L1178" i="10" s="1"/>
  <c r="M1163" i="10"/>
  <c r="M1166" i="10" s="1"/>
  <c r="M1169" i="10" s="1"/>
  <c r="M1172" i="10" s="1"/>
  <c r="M1175" i="10" s="1"/>
  <c r="M1178" i="10" s="1"/>
  <c r="L1136" i="10"/>
  <c r="L1139" i="10" s="1"/>
  <c r="L1142" i="10" s="1"/>
  <c r="L1145" i="10" s="1"/>
  <c r="L1148" i="10" s="1"/>
  <c r="M1133" i="10"/>
  <c r="I1187" i="10"/>
  <c r="I1184" i="10"/>
  <c r="K1247" i="10"/>
  <c r="K1259" i="10"/>
  <c r="K1262" i="10" s="1"/>
  <c r="K1256" i="10"/>
  <c r="K1253" i="10"/>
  <c r="K1250" i="10"/>
  <c r="J1253" i="10" s="1"/>
  <c r="J1259" i="10" s="1"/>
  <c r="J1262" i="10" s="1"/>
  <c r="L1184" i="10"/>
  <c r="M1181" i="10"/>
  <c r="L1187" i="10"/>
  <c r="O453" i="2"/>
  <c r="N468" i="2"/>
  <c r="N432" i="2"/>
  <c r="M438" i="2"/>
  <c r="M444" i="2"/>
  <c r="M447" i="2" s="1"/>
  <c r="M435" i="2"/>
  <c r="M441" i="2"/>
  <c r="M411" i="2"/>
  <c r="L414" i="2"/>
  <c r="L417" i="2" s="1"/>
  <c r="L420" i="2" s="1"/>
  <c r="M423" i="2" s="1"/>
  <c r="M426" i="2" s="1"/>
  <c r="L1106" i="10"/>
  <c r="L1109" i="10" s="1"/>
  <c r="L1112" i="10" s="1"/>
  <c r="L1115" i="10" s="1"/>
  <c r="M1103" i="10"/>
  <c r="G1100" i="10"/>
  <c r="C1100" i="10"/>
  <c r="C1097" i="10"/>
  <c r="C1091" i="10"/>
  <c r="E1088" i="10"/>
  <c r="F1088" i="10"/>
  <c r="C1088" i="10"/>
  <c r="C1085" i="10"/>
  <c r="C1082" i="10"/>
  <c r="C1079" i="10"/>
  <c r="C1076" i="10"/>
  <c r="H1073" i="10"/>
  <c r="C1073" i="10"/>
  <c r="H1070" i="10"/>
  <c r="H1076" i="10" s="1"/>
  <c r="H1079" i="10" s="1"/>
  <c r="H1082" i="10" s="1"/>
  <c r="H1085" i="10" s="1"/>
  <c r="H1088" i="10" s="1"/>
  <c r="C1070" i="10"/>
  <c r="E1067" i="10"/>
  <c r="E1070" i="10" s="1"/>
  <c r="C1067" i="10"/>
  <c r="G1064" i="10"/>
  <c r="G1073" i="10" s="1"/>
  <c r="C1064" i="10"/>
  <c r="G1061" i="10"/>
  <c r="C1061" i="10"/>
  <c r="R540" i="2" l="1"/>
  <c r="R543" i="2" s="1"/>
  <c r="Q543" i="2"/>
  <c r="R570" i="2"/>
  <c r="R567" i="2" s="1"/>
  <c r="Q567" i="2"/>
  <c r="R588" i="2"/>
  <c r="R591" i="2" s="1"/>
  <c r="Q591" i="2"/>
  <c r="R549" i="2"/>
  <c r="R546" i="2" s="1"/>
  <c r="Q546" i="2"/>
  <c r="N1133" i="10"/>
  <c r="N1136" i="10" s="1"/>
  <c r="N1139" i="10" s="1"/>
  <c r="N1142" i="10" s="1"/>
  <c r="N1145" i="10" s="1"/>
  <c r="N1148" i="10" s="1"/>
  <c r="M1136" i="10"/>
  <c r="M1139" i="10" s="1"/>
  <c r="M1142" i="10" s="1"/>
  <c r="M1145" i="10" s="1"/>
  <c r="M1148" i="10" s="1"/>
  <c r="N1181" i="10"/>
  <c r="M1187" i="10"/>
  <c r="M1184" i="10"/>
  <c r="O432" i="2"/>
  <c r="N441" i="2"/>
  <c r="N435" i="2"/>
  <c r="N438" i="2"/>
  <c r="N444" i="2"/>
  <c r="N447" i="2" s="1"/>
  <c r="P453" i="2"/>
  <c r="O468" i="2"/>
  <c r="N411" i="2"/>
  <c r="M414" i="2"/>
  <c r="M417" i="2" s="1"/>
  <c r="M420" i="2" s="1"/>
  <c r="N423" i="2" s="1"/>
  <c r="N426" i="2" s="1"/>
  <c r="N1103" i="10"/>
  <c r="N1106" i="10" s="1"/>
  <c r="N1109" i="10" s="1"/>
  <c r="N1112" i="10" s="1"/>
  <c r="N1115" i="10" s="1"/>
  <c r="M1106" i="10"/>
  <c r="M1109" i="10" s="1"/>
  <c r="M1112" i="10" s="1"/>
  <c r="M1115" i="10" s="1"/>
  <c r="G1067" i="10"/>
  <c r="G1070" i="10" s="1"/>
  <c r="G1076" i="10" s="1"/>
  <c r="G1079" i="10" s="1"/>
  <c r="G1082" i="10" s="1"/>
  <c r="G1085" i="10" s="1"/>
  <c r="G1088" i="10" s="1"/>
  <c r="N1187" i="10" l="1"/>
  <c r="N1184" i="10"/>
  <c r="Q453" i="2"/>
  <c r="P468" i="2"/>
  <c r="P432" i="2"/>
  <c r="O444" i="2"/>
  <c r="O447" i="2" s="1"/>
  <c r="O438" i="2"/>
  <c r="O441" i="2"/>
  <c r="O435" i="2"/>
  <c r="O411" i="2"/>
  <c r="N414" i="2"/>
  <c r="N417" i="2" s="1"/>
  <c r="N420" i="2" s="1"/>
  <c r="O423" i="2" s="1"/>
  <c r="O426" i="2" s="1"/>
  <c r="N1052" i="10"/>
  <c r="N1055" i="10" s="1"/>
  <c r="N1058" i="10" s="1"/>
  <c r="N1061" i="10" s="1"/>
  <c r="N1064" i="10" s="1"/>
  <c r="N1067" i="10" s="1"/>
  <c r="N1070" i="10" s="1"/>
  <c r="N1073" i="10" s="1"/>
  <c r="N1076" i="10" s="1"/>
  <c r="N1079" i="10" s="1"/>
  <c r="N1082" i="10" s="1"/>
  <c r="N1085" i="10" s="1"/>
  <c r="N1088" i="10" s="1"/>
  <c r="N1091" i="10" s="1"/>
  <c r="N1094" i="10" s="1"/>
  <c r="N1097" i="10" s="1"/>
  <c r="N1100" i="10" s="1"/>
  <c r="M1052" i="10"/>
  <c r="M1055" i="10" s="1"/>
  <c r="M1058" i="10" s="1"/>
  <c r="M1061" i="10" s="1"/>
  <c r="M1064" i="10" s="1"/>
  <c r="M1067" i="10" s="1"/>
  <c r="M1070" i="10" s="1"/>
  <c r="M1073" i="10" s="1"/>
  <c r="M1076" i="10" s="1"/>
  <c r="M1079" i="10" s="1"/>
  <c r="M1082" i="10" s="1"/>
  <c r="M1085" i="10" s="1"/>
  <c r="M1088" i="10" s="1"/>
  <c r="M1091" i="10" s="1"/>
  <c r="M1094" i="10" s="1"/>
  <c r="M1097" i="10" s="1"/>
  <c r="M1100" i="10" s="1"/>
  <c r="L1052" i="10"/>
  <c r="L1055" i="10" s="1"/>
  <c r="L1058" i="10" s="1"/>
  <c r="L1061" i="10" s="1"/>
  <c r="L1064" i="10" s="1"/>
  <c r="L1067" i="10" s="1"/>
  <c r="L1070" i="10" s="1"/>
  <c r="L1073" i="10" s="1"/>
  <c r="L1076" i="10" s="1"/>
  <c r="L1079" i="10" s="1"/>
  <c r="L1082" i="10" s="1"/>
  <c r="L1085" i="10" s="1"/>
  <c r="L1088" i="10" s="1"/>
  <c r="L1091" i="10" s="1"/>
  <c r="L1094" i="10" s="1"/>
  <c r="L1097" i="10" s="1"/>
  <c r="L1100" i="10" s="1"/>
  <c r="K1052" i="10"/>
  <c r="K1055" i="10" s="1"/>
  <c r="K1058" i="10" s="1"/>
  <c r="K1061" i="10" s="1"/>
  <c r="K1064" i="10" s="1"/>
  <c r="K1067" i="10" s="1"/>
  <c r="K1070" i="10" s="1"/>
  <c r="K1073" i="10" s="1"/>
  <c r="K1076" i="10" s="1"/>
  <c r="K1079" i="10" s="1"/>
  <c r="K1082" i="10" s="1"/>
  <c r="K1085" i="10" s="1"/>
  <c r="K1088" i="10" s="1"/>
  <c r="K1091" i="10" s="1"/>
  <c r="K1094" i="10" s="1"/>
  <c r="K1097" i="10" s="1"/>
  <c r="K1100" i="10" s="1"/>
  <c r="J1052" i="10"/>
  <c r="J1055" i="10" s="1"/>
  <c r="J1058" i="10" s="1"/>
  <c r="J1061" i="10" s="1"/>
  <c r="J1064" i="10" s="1"/>
  <c r="J1067" i="10" s="1"/>
  <c r="J1070" i="10" s="1"/>
  <c r="J1073" i="10" s="1"/>
  <c r="J1076" i="10" s="1"/>
  <c r="J1079" i="10" s="1"/>
  <c r="J1082" i="10" s="1"/>
  <c r="J1085" i="10" s="1"/>
  <c r="J1088" i="10" s="1"/>
  <c r="J1091" i="10" s="1"/>
  <c r="J1094" i="10" s="1"/>
  <c r="J1097" i="10" s="1"/>
  <c r="J1100" i="10" s="1"/>
  <c r="N1049" i="10"/>
  <c r="M1049" i="10"/>
  <c r="L1049" i="10"/>
  <c r="K1049" i="10"/>
  <c r="J1049" i="10"/>
  <c r="N1046" i="10"/>
  <c r="M1046" i="10"/>
  <c r="L1046" i="10"/>
  <c r="K1046" i="10"/>
  <c r="J1046" i="10"/>
  <c r="B1055" i="10"/>
  <c r="B1052" i="10"/>
  <c r="B1049" i="10"/>
  <c r="C408" i="2"/>
  <c r="G399" i="2"/>
  <c r="G402" i="2" s="1"/>
  <c r="G405" i="2" s="1"/>
  <c r="I399" i="2"/>
  <c r="I402" i="2" s="1"/>
  <c r="I405" i="2" s="1"/>
  <c r="I408" i="2" s="1"/>
  <c r="I411" i="2" s="1"/>
  <c r="J1043" i="10"/>
  <c r="J1040" i="10"/>
  <c r="J1034" i="10"/>
  <c r="J1031" i="10"/>
  <c r="J1028" i="10"/>
  <c r="K1025" i="10"/>
  <c r="L1025" i="10" s="1"/>
  <c r="J1022" i="10"/>
  <c r="J1019" i="10"/>
  <c r="J1016" i="10"/>
  <c r="J1013" i="10"/>
  <c r="J1010" i="10"/>
  <c r="D1038" i="10"/>
  <c r="D1046" i="10"/>
  <c r="D1047" i="10"/>
  <c r="D1049" i="10"/>
  <c r="D1050" i="10"/>
  <c r="D1052" i="10"/>
  <c r="D1053" i="10"/>
  <c r="D1055" i="10"/>
  <c r="D1056" i="10"/>
  <c r="D1058" i="10"/>
  <c r="D1059" i="10"/>
  <c r="D1061" i="10"/>
  <c r="D1062" i="10"/>
  <c r="D1064" i="10"/>
  <c r="D1065" i="10"/>
  <c r="D1067" i="10"/>
  <c r="D1068" i="10"/>
  <c r="D1070" i="10"/>
  <c r="D1071" i="10"/>
  <c r="D1073" i="10"/>
  <c r="D1074" i="10"/>
  <c r="D1076" i="10"/>
  <c r="D1077" i="10"/>
  <c r="D1079" i="10"/>
  <c r="D1080" i="10"/>
  <c r="D1082" i="10"/>
  <c r="D1083" i="10"/>
  <c r="D1085" i="10"/>
  <c r="D1086" i="10"/>
  <c r="D1088" i="10"/>
  <c r="D1089" i="10"/>
  <c r="D1091" i="10"/>
  <c r="D1092" i="10"/>
  <c r="D1094" i="10"/>
  <c r="D1095" i="10"/>
  <c r="D1097" i="10"/>
  <c r="D1098" i="10"/>
  <c r="D1100" i="10"/>
  <c r="D1101" i="10"/>
  <c r="D1103" i="10"/>
  <c r="D1104" i="10"/>
  <c r="D1106" i="10"/>
  <c r="L1037" i="10" l="1"/>
  <c r="N1037" i="10"/>
  <c r="K1037" i="10"/>
  <c r="M1037" i="10"/>
  <c r="J1037" i="10"/>
  <c r="L1028" i="10"/>
  <c r="M1025" i="10"/>
  <c r="N1025" i="10" s="1"/>
  <c r="N1028" i="10" s="1"/>
  <c r="K1028" i="10"/>
  <c r="Q432" i="2"/>
  <c r="P435" i="2"/>
  <c r="P441" i="2"/>
  <c r="P444" i="2"/>
  <c r="P447" i="2" s="1"/>
  <c r="P438" i="2"/>
  <c r="R453" i="2"/>
  <c r="Q468" i="2"/>
  <c r="P411" i="2"/>
  <c r="O414" i="2"/>
  <c r="O417" i="2" s="1"/>
  <c r="O420" i="2" s="1"/>
  <c r="P423" i="2" s="1"/>
  <c r="P426" i="2" s="1"/>
  <c r="B1067" i="10"/>
  <c r="B1064" i="10"/>
  <c r="B1061" i="10"/>
  <c r="K384" i="2"/>
  <c r="K381" i="2"/>
  <c r="L381" i="2" s="1"/>
  <c r="M381" i="2" s="1"/>
  <c r="N381" i="2" s="1"/>
  <c r="O381" i="2" s="1"/>
  <c r="P381" i="2" s="1"/>
  <c r="Q381" i="2" s="1"/>
  <c r="R381" i="2" s="1"/>
  <c r="K378" i="2"/>
  <c r="L378" i="2" s="1"/>
  <c r="M378" i="2" s="1"/>
  <c r="N378" i="2" s="1"/>
  <c r="O378" i="2" s="1"/>
  <c r="P378" i="2" s="1"/>
  <c r="Q378" i="2" s="1"/>
  <c r="R378" i="2" s="1"/>
  <c r="K375" i="2"/>
  <c r="L375" i="2" s="1"/>
  <c r="M375" i="2" s="1"/>
  <c r="N375" i="2" s="1"/>
  <c r="O375" i="2" s="1"/>
  <c r="P375" i="2" s="1"/>
  <c r="Q375" i="2" s="1"/>
  <c r="R375" i="2" s="1"/>
  <c r="K372" i="2"/>
  <c r="L372" i="2" s="1"/>
  <c r="M372" i="2" s="1"/>
  <c r="N372" i="2" s="1"/>
  <c r="O372" i="2" s="1"/>
  <c r="P372" i="2" s="1"/>
  <c r="Q372" i="2" s="1"/>
  <c r="R372" i="2" s="1"/>
  <c r="K369" i="2"/>
  <c r="L369" i="2" s="1"/>
  <c r="M369" i="2" s="1"/>
  <c r="N369" i="2" s="1"/>
  <c r="O369" i="2" s="1"/>
  <c r="P369" i="2" s="1"/>
  <c r="Q369" i="2" s="1"/>
  <c r="R369" i="2" s="1"/>
  <c r="K366" i="2"/>
  <c r="L366" i="2" s="1"/>
  <c r="M366" i="2" s="1"/>
  <c r="N366" i="2" s="1"/>
  <c r="O366" i="2" s="1"/>
  <c r="P366" i="2" s="1"/>
  <c r="Q366" i="2" s="1"/>
  <c r="R366" i="2" s="1"/>
  <c r="K363" i="2"/>
  <c r="L363" i="2" s="1"/>
  <c r="M363" i="2" s="1"/>
  <c r="N363" i="2" s="1"/>
  <c r="O363" i="2" s="1"/>
  <c r="P363" i="2" s="1"/>
  <c r="Q363" i="2" s="1"/>
  <c r="R363" i="2" s="1"/>
  <c r="K357" i="2"/>
  <c r="L357" i="2" s="1"/>
  <c r="M357" i="2" s="1"/>
  <c r="N357" i="2" s="1"/>
  <c r="O357" i="2" s="1"/>
  <c r="P357" i="2" s="1"/>
  <c r="Q357" i="2" s="1"/>
  <c r="R357" i="2" s="1"/>
  <c r="K354" i="2"/>
  <c r="L354" i="2" s="1"/>
  <c r="M354" i="2" s="1"/>
  <c r="N354" i="2" s="1"/>
  <c r="O354" i="2" s="1"/>
  <c r="P354" i="2" s="1"/>
  <c r="Q354" i="2" s="1"/>
  <c r="R354" i="2" s="1"/>
  <c r="K348" i="2"/>
  <c r="L348" i="2" s="1"/>
  <c r="M348" i="2" s="1"/>
  <c r="N348" i="2" s="1"/>
  <c r="O348" i="2" s="1"/>
  <c r="P348" i="2" s="1"/>
  <c r="Q348" i="2" s="1"/>
  <c r="R348" i="2" s="1"/>
  <c r="K342" i="2"/>
  <c r="L342" i="2" s="1"/>
  <c r="M342" i="2" s="1"/>
  <c r="N342" i="2" s="1"/>
  <c r="O342" i="2" s="1"/>
  <c r="P342" i="2" s="1"/>
  <c r="Q342" i="2" s="1"/>
  <c r="R342" i="2" s="1"/>
  <c r="K345" i="2"/>
  <c r="L345" i="2" s="1"/>
  <c r="M345" i="2" s="1"/>
  <c r="N345" i="2" s="1"/>
  <c r="O345" i="2" s="1"/>
  <c r="P345" i="2" s="1"/>
  <c r="Q345" i="2" s="1"/>
  <c r="R345" i="2" s="1"/>
  <c r="K336" i="2"/>
  <c r="L336" i="2" s="1"/>
  <c r="M336" i="2" s="1"/>
  <c r="N336" i="2" s="1"/>
  <c r="O336" i="2" s="1"/>
  <c r="P336" i="2" s="1"/>
  <c r="Q336" i="2" s="1"/>
  <c r="R336" i="2" s="1"/>
  <c r="K333" i="2"/>
  <c r="L333" i="2" s="1"/>
  <c r="M333" i="2" s="1"/>
  <c r="N333" i="2" s="1"/>
  <c r="O333" i="2" s="1"/>
  <c r="P333" i="2" s="1"/>
  <c r="Q333" i="2" s="1"/>
  <c r="R333" i="2" s="1"/>
  <c r="K330" i="2"/>
  <c r="L330" i="2" s="1"/>
  <c r="M330" i="2" s="1"/>
  <c r="N330" i="2" s="1"/>
  <c r="O330" i="2" s="1"/>
  <c r="P330" i="2" s="1"/>
  <c r="Q330" i="2" s="1"/>
  <c r="R330" i="2" s="1"/>
  <c r="K327" i="2"/>
  <c r="L327" i="2" s="1"/>
  <c r="M327" i="2" s="1"/>
  <c r="N327" i="2" s="1"/>
  <c r="O327" i="2" s="1"/>
  <c r="P327" i="2" s="1"/>
  <c r="Q327" i="2" s="1"/>
  <c r="R327" i="2" s="1"/>
  <c r="K321" i="2"/>
  <c r="L321" i="2" s="1"/>
  <c r="M321" i="2" s="1"/>
  <c r="N321" i="2" s="1"/>
  <c r="O321" i="2" s="1"/>
  <c r="P321" i="2" s="1"/>
  <c r="Q321" i="2" s="1"/>
  <c r="R321" i="2" s="1"/>
  <c r="K318" i="2"/>
  <c r="L318" i="2" s="1"/>
  <c r="M318" i="2" s="1"/>
  <c r="N318" i="2" s="1"/>
  <c r="O318" i="2" s="1"/>
  <c r="P318" i="2" s="1"/>
  <c r="Q318" i="2" s="1"/>
  <c r="R318" i="2" s="1"/>
  <c r="K315" i="2"/>
  <c r="L315" i="2" s="1"/>
  <c r="M315" i="2" s="1"/>
  <c r="N315" i="2" s="1"/>
  <c r="O315" i="2" s="1"/>
  <c r="P315" i="2" s="1"/>
  <c r="Q315" i="2" s="1"/>
  <c r="R315" i="2" s="1"/>
  <c r="K312" i="2"/>
  <c r="L312" i="2" s="1"/>
  <c r="M312" i="2" s="1"/>
  <c r="N312" i="2" s="1"/>
  <c r="O312" i="2" s="1"/>
  <c r="P312" i="2" s="1"/>
  <c r="Q312" i="2" s="1"/>
  <c r="R312" i="2" s="1"/>
  <c r="K309" i="2"/>
  <c r="L309" i="2" s="1"/>
  <c r="M309" i="2" s="1"/>
  <c r="N309" i="2" s="1"/>
  <c r="O309" i="2" s="1"/>
  <c r="P309" i="2" s="1"/>
  <c r="Q309" i="2" s="1"/>
  <c r="R309" i="2" s="1"/>
  <c r="K306" i="2"/>
  <c r="L306" i="2" s="1"/>
  <c r="M306" i="2" s="1"/>
  <c r="N306" i="2" s="1"/>
  <c r="O306" i="2" s="1"/>
  <c r="P306" i="2" s="1"/>
  <c r="Q306" i="2" s="1"/>
  <c r="R306" i="2" s="1"/>
  <c r="K300" i="2"/>
  <c r="L300" i="2" s="1"/>
  <c r="M300" i="2" s="1"/>
  <c r="N300" i="2" s="1"/>
  <c r="O300" i="2" s="1"/>
  <c r="P300" i="2" s="1"/>
  <c r="Q300" i="2" s="1"/>
  <c r="R300" i="2" s="1"/>
  <c r="K297" i="2"/>
  <c r="L297" i="2" s="1"/>
  <c r="M297" i="2" s="1"/>
  <c r="N297" i="2" s="1"/>
  <c r="O297" i="2" s="1"/>
  <c r="P297" i="2" s="1"/>
  <c r="Q297" i="2" s="1"/>
  <c r="R297" i="2" s="1"/>
  <c r="K291" i="2"/>
  <c r="L291" i="2" s="1"/>
  <c r="M291" i="2" s="1"/>
  <c r="N291" i="2" s="1"/>
  <c r="O291" i="2" s="1"/>
  <c r="P291" i="2" s="1"/>
  <c r="Q291" i="2" s="1"/>
  <c r="R291" i="2" s="1"/>
  <c r="K285" i="2"/>
  <c r="L285" i="2" s="1"/>
  <c r="M285" i="2" s="1"/>
  <c r="N285" i="2" s="1"/>
  <c r="O285" i="2" s="1"/>
  <c r="P285" i="2" s="1"/>
  <c r="Q285" i="2" s="1"/>
  <c r="R285" i="2" s="1"/>
  <c r="K288" i="2"/>
  <c r="L288" i="2" s="1"/>
  <c r="M288" i="2" s="1"/>
  <c r="N288" i="2" s="1"/>
  <c r="O288" i="2" s="1"/>
  <c r="P288" i="2" s="1"/>
  <c r="Q288" i="2" s="1"/>
  <c r="R288" i="2" s="1"/>
  <c r="K279" i="2"/>
  <c r="K276" i="2"/>
  <c r="L276" i="2" s="1"/>
  <c r="M276" i="2" s="1"/>
  <c r="N276" i="2" s="1"/>
  <c r="O276" i="2" s="1"/>
  <c r="P276" i="2" s="1"/>
  <c r="Q276" i="2" s="1"/>
  <c r="R276" i="2" s="1"/>
  <c r="K270" i="2"/>
  <c r="L270" i="2" s="1"/>
  <c r="M270" i="2" s="1"/>
  <c r="N270" i="2" s="1"/>
  <c r="O270" i="2" s="1"/>
  <c r="P270" i="2" s="1"/>
  <c r="Q270" i="2" s="1"/>
  <c r="R270" i="2" s="1"/>
  <c r="K267" i="2"/>
  <c r="L267" i="2" s="1"/>
  <c r="M267" i="2" s="1"/>
  <c r="N267" i="2" s="1"/>
  <c r="O267" i="2" s="1"/>
  <c r="P267" i="2" s="1"/>
  <c r="Q267" i="2" s="1"/>
  <c r="R267" i="2" s="1"/>
  <c r="K264" i="2"/>
  <c r="L264" i="2" s="1"/>
  <c r="M264" i="2" s="1"/>
  <c r="N264" i="2" s="1"/>
  <c r="O264" i="2" s="1"/>
  <c r="P264" i="2" s="1"/>
  <c r="Q264" i="2" s="1"/>
  <c r="R264" i="2" s="1"/>
  <c r="K261" i="2"/>
  <c r="L261" i="2" s="1"/>
  <c r="M261" i="2" s="1"/>
  <c r="N261" i="2" s="1"/>
  <c r="O261" i="2" s="1"/>
  <c r="P261" i="2" s="1"/>
  <c r="Q261" i="2" s="1"/>
  <c r="R261" i="2" s="1"/>
  <c r="K255" i="2"/>
  <c r="L255" i="2" s="1"/>
  <c r="M255" i="2" s="1"/>
  <c r="N255" i="2" s="1"/>
  <c r="O255" i="2" s="1"/>
  <c r="P255" i="2" s="1"/>
  <c r="Q255" i="2" s="1"/>
  <c r="R255" i="2" s="1"/>
  <c r="K252" i="2"/>
  <c r="L252" i="2" s="1"/>
  <c r="M252" i="2" s="1"/>
  <c r="N252" i="2" s="1"/>
  <c r="O252" i="2" s="1"/>
  <c r="P252" i="2" s="1"/>
  <c r="Q252" i="2" s="1"/>
  <c r="R252" i="2" s="1"/>
  <c r="K249" i="2"/>
  <c r="L249" i="2" s="1"/>
  <c r="M249" i="2" s="1"/>
  <c r="N249" i="2" s="1"/>
  <c r="O249" i="2" s="1"/>
  <c r="P249" i="2" s="1"/>
  <c r="Q249" i="2" s="1"/>
  <c r="R249" i="2" s="1"/>
  <c r="K246" i="2"/>
  <c r="L246" i="2" s="1"/>
  <c r="M246" i="2" s="1"/>
  <c r="N246" i="2" s="1"/>
  <c r="O246" i="2" s="1"/>
  <c r="P246" i="2" s="1"/>
  <c r="Q246" i="2" s="1"/>
  <c r="R246" i="2" s="1"/>
  <c r="K243" i="2"/>
  <c r="L243" i="2" s="1"/>
  <c r="M243" i="2" s="1"/>
  <c r="N243" i="2" s="1"/>
  <c r="O243" i="2" s="1"/>
  <c r="P243" i="2" s="1"/>
  <c r="Q243" i="2" s="1"/>
  <c r="R243" i="2" s="1"/>
  <c r="K240" i="2"/>
  <c r="L240" i="2" s="1"/>
  <c r="M240" i="2" s="1"/>
  <c r="N240" i="2" s="1"/>
  <c r="O240" i="2" s="1"/>
  <c r="P240" i="2" s="1"/>
  <c r="Q240" i="2" s="1"/>
  <c r="R240" i="2" s="1"/>
  <c r="K237" i="2"/>
  <c r="L237" i="2" s="1"/>
  <c r="M237" i="2" s="1"/>
  <c r="N237" i="2" s="1"/>
  <c r="O237" i="2" s="1"/>
  <c r="P237" i="2" s="1"/>
  <c r="Q237" i="2" s="1"/>
  <c r="R237" i="2" s="1"/>
  <c r="K234" i="2"/>
  <c r="L234" i="2" s="1"/>
  <c r="M234" i="2" s="1"/>
  <c r="N234" i="2" s="1"/>
  <c r="O234" i="2" s="1"/>
  <c r="P234" i="2" s="1"/>
  <c r="Q234" i="2" s="1"/>
  <c r="R234" i="2" s="1"/>
  <c r="K228" i="2"/>
  <c r="L228" i="2" s="1"/>
  <c r="M228" i="2" s="1"/>
  <c r="N228" i="2" s="1"/>
  <c r="O228" i="2" s="1"/>
  <c r="P228" i="2" s="1"/>
  <c r="Q228" i="2" s="1"/>
  <c r="R228" i="2" s="1"/>
  <c r="K231" i="2"/>
  <c r="L231" i="2" s="1"/>
  <c r="M231" i="2" s="1"/>
  <c r="N231" i="2" s="1"/>
  <c r="O231" i="2" s="1"/>
  <c r="P231" i="2" s="1"/>
  <c r="Q231" i="2" s="1"/>
  <c r="R231" i="2" s="1"/>
  <c r="K219" i="2"/>
  <c r="L219" i="2" s="1"/>
  <c r="M219" i="2" s="1"/>
  <c r="N219" i="2" s="1"/>
  <c r="O219" i="2" s="1"/>
  <c r="P219" i="2" s="1"/>
  <c r="Q219" i="2" s="1"/>
  <c r="R219" i="2" s="1"/>
  <c r="K222" i="2"/>
  <c r="L222" i="2" s="1"/>
  <c r="M222" i="2" s="1"/>
  <c r="N222" i="2" s="1"/>
  <c r="O222" i="2" s="1"/>
  <c r="P222" i="2" s="1"/>
  <c r="Q222" i="2" s="1"/>
  <c r="R222" i="2" s="1"/>
  <c r="K213" i="2"/>
  <c r="L213" i="2" s="1"/>
  <c r="M213" i="2" s="1"/>
  <c r="N213" i="2" s="1"/>
  <c r="O213" i="2" s="1"/>
  <c r="P213" i="2" s="1"/>
  <c r="Q213" i="2" s="1"/>
  <c r="R213" i="2" s="1"/>
  <c r="K207" i="2"/>
  <c r="L207" i="2" s="1"/>
  <c r="M207" i="2" s="1"/>
  <c r="N207" i="2" s="1"/>
  <c r="O207" i="2" s="1"/>
  <c r="P207" i="2" s="1"/>
  <c r="Q207" i="2" s="1"/>
  <c r="R207" i="2" s="1"/>
  <c r="K210" i="2"/>
  <c r="L210" i="2" s="1"/>
  <c r="M210" i="2" s="1"/>
  <c r="N210" i="2" s="1"/>
  <c r="O210" i="2" s="1"/>
  <c r="P210" i="2" s="1"/>
  <c r="Q210" i="2" s="1"/>
  <c r="R210" i="2" s="1"/>
  <c r="K204" i="2"/>
  <c r="L204" i="2" s="1"/>
  <c r="M204" i="2" s="1"/>
  <c r="N204" i="2" s="1"/>
  <c r="O204" i="2" s="1"/>
  <c r="P204" i="2" s="1"/>
  <c r="Q204" i="2" s="1"/>
  <c r="R204" i="2" s="1"/>
  <c r="K198" i="2"/>
  <c r="L198" i="2" s="1"/>
  <c r="M198" i="2" s="1"/>
  <c r="N198" i="2" s="1"/>
  <c r="O198" i="2" s="1"/>
  <c r="P198" i="2" s="1"/>
  <c r="Q198" i="2" s="1"/>
  <c r="R198" i="2" s="1"/>
  <c r="K195" i="2"/>
  <c r="L195" i="2" s="1"/>
  <c r="M195" i="2" s="1"/>
  <c r="N195" i="2" s="1"/>
  <c r="O195" i="2" s="1"/>
  <c r="P195" i="2" s="1"/>
  <c r="Q195" i="2" s="1"/>
  <c r="R195" i="2" s="1"/>
  <c r="K192" i="2"/>
  <c r="L192" i="2" s="1"/>
  <c r="M192" i="2" s="1"/>
  <c r="N192" i="2" s="1"/>
  <c r="O192" i="2" s="1"/>
  <c r="P192" i="2" s="1"/>
  <c r="Q192" i="2" s="1"/>
  <c r="R192" i="2" s="1"/>
  <c r="K186" i="2"/>
  <c r="L186" i="2" s="1"/>
  <c r="M186" i="2" s="1"/>
  <c r="N186" i="2" s="1"/>
  <c r="O186" i="2" s="1"/>
  <c r="P186" i="2" s="1"/>
  <c r="Q186" i="2" s="1"/>
  <c r="R186" i="2" s="1"/>
  <c r="K189" i="2"/>
  <c r="L189" i="2" s="1"/>
  <c r="M189" i="2" s="1"/>
  <c r="N189" i="2" s="1"/>
  <c r="O189" i="2" s="1"/>
  <c r="P189" i="2" s="1"/>
  <c r="Q189" i="2" s="1"/>
  <c r="R189" i="2" s="1"/>
  <c r="K183" i="2"/>
  <c r="L183" i="2" s="1"/>
  <c r="M183" i="2" s="1"/>
  <c r="N183" i="2" s="1"/>
  <c r="O183" i="2" s="1"/>
  <c r="P183" i="2" s="1"/>
  <c r="Q183" i="2" s="1"/>
  <c r="R183" i="2" s="1"/>
  <c r="K180" i="2"/>
  <c r="L180" i="2" s="1"/>
  <c r="M180" i="2" s="1"/>
  <c r="N180" i="2" s="1"/>
  <c r="O180" i="2" s="1"/>
  <c r="P180" i="2" s="1"/>
  <c r="Q180" i="2" s="1"/>
  <c r="R180" i="2" s="1"/>
  <c r="K177" i="2"/>
  <c r="L177" i="2" s="1"/>
  <c r="M177" i="2" s="1"/>
  <c r="N177" i="2" s="1"/>
  <c r="O177" i="2" s="1"/>
  <c r="P177" i="2" s="1"/>
  <c r="Q177" i="2" s="1"/>
  <c r="R177" i="2" s="1"/>
  <c r="K174" i="2"/>
  <c r="L174" i="2" s="1"/>
  <c r="M174" i="2" s="1"/>
  <c r="N174" i="2" s="1"/>
  <c r="O174" i="2" s="1"/>
  <c r="P174" i="2" s="1"/>
  <c r="Q174" i="2" s="1"/>
  <c r="R174" i="2" s="1"/>
  <c r="K171" i="2"/>
  <c r="L171" i="2" s="1"/>
  <c r="M171" i="2" s="1"/>
  <c r="N171" i="2" s="1"/>
  <c r="O171" i="2" s="1"/>
  <c r="P171" i="2" s="1"/>
  <c r="Q171" i="2" s="1"/>
  <c r="R171" i="2" s="1"/>
  <c r="K168" i="2"/>
  <c r="L168" i="2" s="1"/>
  <c r="M168" i="2" s="1"/>
  <c r="N168" i="2" s="1"/>
  <c r="O168" i="2" s="1"/>
  <c r="P168" i="2" s="1"/>
  <c r="Q168" i="2" s="1"/>
  <c r="R168" i="2" s="1"/>
  <c r="K165" i="2"/>
  <c r="L165" i="2" s="1"/>
  <c r="M165" i="2" s="1"/>
  <c r="N165" i="2" s="1"/>
  <c r="O165" i="2" s="1"/>
  <c r="P165" i="2" s="1"/>
  <c r="Q165" i="2" s="1"/>
  <c r="R165" i="2" s="1"/>
  <c r="K162" i="2"/>
  <c r="L162" i="2" s="1"/>
  <c r="M162" i="2" s="1"/>
  <c r="N162" i="2" s="1"/>
  <c r="O162" i="2" s="1"/>
  <c r="P162" i="2" s="1"/>
  <c r="Q162" i="2" s="1"/>
  <c r="R162" i="2" s="1"/>
  <c r="K159" i="2"/>
  <c r="L159" i="2" s="1"/>
  <c r="M159" i="2" s="1"/>
  <c r="N159" i="2" s="1"/>
  <c r="O159" i="2" s="1"/>
  <c r="P159" i="2" s="1"/>
  <c r="Q159" i="2" s="1"/>
  <c r="R159" i="2" s="1"/>
  <c r="K156" i="2"/>
  <c r="L156" i="2" s="1"/>
  <c r="M156" i="2" s="1"/>
  <c r="N156" i="2" s="1"/>
  <c r="O156" i="2" s="1"/>
  <c r="P156" i="2" s="1"/>
  <c r="Q156" i="2" s="1"/>
  <c r="R156" i="2" s="1"/>
  <c r="K153" i="2"/>
  <c r="L153" i="2" s="1"/>
  <c r="M153" i="2" s="1"/>
  <c r="N153" i="2" s="1"/>
  <c r="O153" i="2" s="1"/>
  <c r="P153" i="2" s="1"/>
  <c r="Q153" i="2" s="1"/>
  <c r="R153" i="2" s="1"/>
  <c r="K147" i="2"/>
  <c r="K144" i="2"/>
  <c r="L144" i="2" s="1"/>
  <c r="M144" i="2" s="1"/>
  <c r="N144" i="2" s="1"/>
  <c r="O144" i="2" s="1"/>
  <c r="P144" i="2" s="1"/>
  <c r="Q144" i="2" s="1"/>
  <c r="R144" i="2" s="1"/>
  <c r="K141" i="2"/>
  <c r="L141" i="2" s="1"/>
  <c r="M141" i="2" s="1"/>
  <c r="N141" i="2" s="1"/>
  <c r="O141" i="2" s="1"/>
  <c r="P141" i="2" s="1"/>
  <c r="Q141" i="2" s="1"/>
  <c r="R141" i="2" s="1"/>
  <c r="K138" i="2"/>
  <c r="L138" i="2" s="1"/>
  <c r="M138" i="2" s="1"/>
  <c r="N138" i="2" s="1"/>
  <c r="O138" i="2" s="1"/>
  <c r="P138" i="2" s="1"/>
  <c r="Q138" i="2" s="1"/>
  <c r="R138" i="2" s="1"/>
  <c r="J135" i="2"/>
  <c r="K132" i="2"/>
  <c r="L132" i="2" s="1"/>
  <c r="M132" i="2" s="1"/>
  <c r="N132" i="2" s="1"/>
  <c r="O132" i="2" s="1"/>
  <c r="P132" i="2" s="1"/>
  <c r="Q132" i="2" s="1"/>
  <c r="R132" i="2" s="1"/>
  <c r="K129" i="2"/>
  <c r="L129" i="2" s="1"/>
  <c r="M129" i="2" s="1"/>
  <c r="N129" i="2" s="1"/>
  <c r="O129" i="2" s="1"/>
  <c r="P129" i="2" s="1"/>
  <c r="Q129" i="2" s="1"/>
  <c r="R129" i="2" s="1"/>
  <c r="K126" i="2"/>
  <c r="L126" i="2" s="1"/>
  <c r="M126" i="2" s="1"/>
  <c r="N126" i="2" s="1"/>
  <c r="O126" i="2" s="1"/>
  <c r="P126" i="2" s="1"/>
  <c r="Q126" i="2" s="1"/>
  <c r="R126" i="2" s="1"/>
  <c r="K123" i="2"/>
  <c r="L123" i="2" s="1"/>
  <c r="M123" i="2" s="1"/>
  <c r="N123" i="2" s="1"/>
  <c r="O123" i="2" s="1"/>
  <c r="P123" i="2" s="1"/>
  <c r="Q123" i="2" s="1"/>
  <c r="R123" i="2" s="1"/>
  <c r="K120" i="2"/>
  <c r="L120" i="2" s="1"/>
  <c r="M120" i="2" s="1"/>
  <c r="N120" i="2" s="1"/>
  <c r="O120" i="2" s="1"/>
  <c r="P120" i="2" s="1"/>
  <c r="Q120" i="2" s="1"/>
  <c r="R120" i="2" s="1"/>
  <c r="K117" i="2"/>
  <c r="L117" i="2" s="1"/>
  <c r="M117" i="2" s="1"/>
  <c r="N117" i="2" s="1"/>
  <c r="O117" i="2" s="1"/>
  <c r="P117" i="2" s="1"/>
  <c r="Q117" i="2" s="1"/>
  <c r="R117" i="2" s="1"/>
  <c r="K111" i="2"/>
  <c r="L111" i="2" s="1"/>
  <c r="M111" i="2" s="1"/>
  <c r="N111" i="2" s="1"/>
  <c r="O111" i="2" s="1"/>
  <c r="P111" i="2" s="1"/>
  <c r="Q111" i="2" s="1"/>
  <c r="R111" i="2" s="1"/>
  <c r="K108" i="2"/>
  <c r="L108" i="2" s="1"/>
  <c r="M108" i="2" s="1"/>
  <c r="N108" i="2" s="1"/>
  <c r="O108" i="2" s="1"/>
  <c r="P108" i="2" s="1"/>
  <c r="Q108" i="2" s="1"/>
  <c r="R108" i="2" s="1"/>
  <c r="K105" i="2"/>
  <c r="L105" i="2" s="1"/>
  <c r="M105" i="2" s="1"/>
  <c r="N105" i="2" s="1"/>
  <c r="O105" i="2" s="1"/>
  <c r="P105" i="2" s="1"/>
  <c r="Q105" i="2" s="1"/>
  <c r="R105" i="2" s="1"/>
  <c r="K102" i="2"/>
  <c r="L102" i="2" s="1"/>
  <c r="M102" i="2" s="1"/>
  <c r="N102" i="2" s="1"/>
  <c r="O102" i="2" s="1"/>
  <c r="P102" i="2" s="1"/>
  <c r="Q102" i="2" s="1"/>
  <c r="R102" i="2" s="1"/>
  <c r="K99" i="2"/>
  <c r="K135" i="2" s="1"/>
  <c r="K95" i="2"/>
  <c r="L95" i="2" s="1"/>
  <c r="M95" i="2" s="1"/>
  <c r="N95" i="2" s="1"/>
  <c r="O95" i="2" s="1"/>
  <c r="P95" i="2" s="1"/>
  <c r="Q95" i="2" s="1"/>
  <c r="R95" i="2" s="1"/>
  <c r="K92" i="2"/>
  <c r="L92" i="2" s="1"/>
  <c r="M92" i="2" s="1"/>
  <c r="N92" i="2" s="1"/>
  <c r="O92" i="2" s="1"/>
  <c r="P92" i="2" s="1"/>
  <c r="Q92" i="2" s="1"/>
  <c r="R92" i="2" s="1"/>
  <c r="K89" i="2"/>
  <c r="L89" i="2" s="1"/>
  <c r="M89" i="2" s="1"/>
  <c r="N89" i="2" s="1"/>
  <c r="O89" i="2" s="1"/>
  <c r="P89" i="2" s="1"/>
  <c r="Q89" i="2" s="1"/>
  <c r="R89" i="2" s="1"/>
  <c r="K86" i="2"/>
  <c r="L86" i="2" s="1"/>
  <c r="M86" i="2" s="1"/>
  <c r="N86" i="2" s="1"/>
  <c r="O86" i="2" s="1"/>
  <c r="P86" i="2" s="1"/>
  <c r="Q86" i="2" s="1"/>
  <c r="R86" i="2" s="1"/>
  <c r="K83" i="2"/>
  <c r="L83" i="2" s="1"/>
  <c r="M83" i="2" s="1"/>
  <c r="N83" i="2" s="1"/>
  <c r="O83" i="2" s="1"/>
  <c r="P83" i="2" s="1"/>
  <c r="Q83" i="2" s="1"/>
  <c r="R83" i="2" s="1"/>
  <c r="K80" i="2"/>
  <c r="L80" i="2" s="1"/>
  <c r="M80" i="2" s="1"/>
  <c r="N80" i="2" s="1"/>
  <c r="O80" i="2" s="1"/>
  <c r="P80" i="2" s="1"/>
  <c r="Q80" i="2" s="1"/>
  <c r="R80" i="2" s="1"/>
  <c r="H273" i="2"/>
  <c r="H105" i="2"/>
  <c r="H141" i="2"/>
  <c r="H138" i="2"/>
  <c r="H135" i="2"/>
  <c r="H129" i="2"/>
  <c r="H126" i="2"/>
  <c r="H123" i="2"/>
  <c r="H117" i="2"/>
  <c r="H108" i="2"/>
  <c r="H111" i="2"/>
  <c r="H102" i="2"/>
  <c r="H99" i="2"/>
  <c r="H95" i="2"/>
  <c r="H17" i="2"/>
  <c r="H14" i="2"/>
  <c r="H204" i="2"/>
  <c r="K1007" i="10"/>
  <c r="L1007" i="10" s="1"/>
  <c r="M1007" i="10" s="1"/>
  <c r="N1007" i="10" s="1"/>
  <c r="K1004" i="10"/>
  <c r="L1004" i="10" s="1"/>
  <c r="M1004" i="10" s="1"/>
  <c r="N1004" i="10" s="1"/>
  <c r="K1001" i="10"/>
  <c r="L1001" i="10" s="1"/>
  <c r="M1001" i="10" s="1"/>
  <c r="N1001" i="10" s="1"/>
  <c r="K998" i="10"/>
  <c r="L998" i="10" s="1"/>
  <c r="M998" i="10" s="1"/>
  <c r="N998" i="10" s="1"/>
  <c r="K995" i="10"/>
  <c r="L995" i="10" s="1"/>
  <c r="M995" i="10" s="1"/>
  <c r="N995" i="10" s="1"/>
  <c r="J992" i="10"/>
  <c r="J989" i="10"/>
  <c r="K986" i="10"/>
  <c r="K989" i="10" s="1"/>
  <c r="J941" i="10"/>
  <c r="J977" i="10" s="1"/>
  <c r="J938" i="10"/>
  <c r="J935" i="10"/>
  <c r="J932" i="10"/>
  <c r="K929" i="10"/>
  <c r="K935" i="10" s="1"/>
  <c r="J926" i="10"/>
  <c r="J944" i="10" s="1"/>
  <c r="K923" i="10"/>
  <c r="K926" i="10" s="1"/>
  <c r="K944" i="10" s="1"/>
  <c r="K890" i="10"/>
  <c r="L890" i="10" s="1"/>
  <c r="M890" i="10" s="1"/>
  <c r="N890" i="10" s="1"/>
  <c r="K887" i="10"/>
  <c r="L887" i="10" s="1"/>
  <c r="M887" i="10" s="1"/>
  <c r="N887" i="10" s="1"/>
  <c r="K884" i="10"/>
  <c r="L884" i="10" s="1"/>
  <c r="M884" i="10" s="1"/>
  <c r="N884" i="10" s="1"/>
  <c r="K881" i="10"/>
  <c r="L881" i="10" s="1"/>
  <c r="M881" i="10" s="1"/>
  <c r="N881" i="10" s="1"/>
  <c r="K878" i="10"/>
  <c r="L878" i="10" s="1"/>
  <c r="M878" i="10" s="1"/>
  <c r="N878" i="10" s="1"/>
  <c r="K875" i="10"/>
  <c r="L875" i="10" s="1"/>
  <c r="M875" i="10" s="1"/>
  <c r="N875" i="10" s="1"/>
  <c r="K872" i="10"/>
  <c r="L872" i="10" s="1"/>
  <c r="M872" i="10" s="1"/>
  <c r="N872" i="10" s="1"/>
  <c r="K869" i="10"/>
  <c r="L869" i="10" s="1"/>
  <c r="M869" i="10" s="1"/>
  <c r="N869" i="10" s="1"/>
  <c r="J866" i="10"/>
  <c r="K863" i="10"/>
  <c r="L863" i="10" s="1"/>
  <c r="M863" i="10" s="1"/>
  <c r="N863" i="10" s="1"/>
  <c r="K860" i="10"/>
  <c r="L860" i="10" s="1"/>
  <c r="M860" i="10" s="1"/>
  <c r="N860" i="10" s="1"/>
  <c r="N866" i="10" s="1"/>
  <c r="K857" i="10"/>
  <c r="L857" i="10" s="1"/>
  <c r="M857" i="10" s="1"/>
  <c r="N857" i="10" s="1"/>
  <c r="K854" i="10"/>
  <c r="L854" i="10" s="1"/>
  <c r="M854" i="10" s="1"/>
  <c r="N854" i="10" s="1"/>
  <c r="K851" i="10"/>
  <c r="L851" i="10" s="1"/>
  <c r="M851" i="10" s="1"/>
  <c r="N851" i="10" s="1"/>
  <c r="K848" i="10"/>
  <c r="L848" i="10" s="1"/>
  <c r="M848" i="10" s="1"/>
  <c r="N848" i="10" s="1"/>
  <c r="K845" i="10"/>
  <c r="L845" i="10" s="1"/>
  <c r="M845" i="10" s="1"/>
  <c r="N845" i="10" s="1"/>
  <c r="K842" i="10"/>
  <c r="L842" i="10" s="1"/>
  <c r="M842" i="10" s="1"/>
  <c r="N842" i="10" s="1"/>
  <c r="K839" i="10"/>
  <c r="L839" i="10" s="1"/>
  <c r="M839" i="10" s="1"/>
  <c r="N839" i="10" s="1"/>
  <c r="K836" i="10"/>
  <c r="L836" i="10" s="1"/>
  <c r="M836" i="10" s="1"/>
  <c r="N836" i="10" s="1"/>
  <c r="K833" i="10"/>
  <c r="L833" i="10" s="1"/>
  <c r="M833" i="10" s="1"/>
  <c r="N833" i="10" s="1"/>
  <c r="K830" i="10"/>
  <c r="L830" i="10" s="1"/>
  <c r="M830" i="10" s="1"/>
  <c r="N830" i="10" s="1"/>
  <c r="K827" i="10"/>
  <c r="L827" i="10" s="1"/>
  <c r="M827" i="10" s="1"/>
  <c r="N827" i="10" s="1"/>
  <c r="K824" i="10"/>
  <c r="L824" i="10" s="1"/>
  <c r="M824" i="10" s="1"/>
  <c r="N824" i="10" s="1"/>
  <c r="K821" i="10"/>
  <c r="L821" i="10" s="1"/>
  <c r="M821" i="10" s="1"/>
  <c r="N821" i="10" s="1"/>
  <c r="K818" i="10"/>
  <c r="L818" i="10" s="1"/>
  <c r="M818" i="10" s="1"/>
  <c r="N818" i="10" s="1"/>
  <c r="K815" i="10"/>
  <c r="L815" i="10" s="1"/>
  <c r="M815" i="10" s="1"/>
  <c r="N815" i="10" s="1"/>
  <c r="K812" i="10"/>
  <c r="L812" i="10" s="1"/>
  <c r="M812" i="10" s="1"/>
  <c r="N812" i="10" s="1"/>
  <c r="K809" i="10"/>
  <c r="L809" i="10" s="1"/>
  <c r="M809" i="10" s="1"/>
  <c r="N809" i="10" s="1"/>
  <c r="K806" i="10"/>
  <c r="L806" i="10" s="1"/>
  <c r="M806" i="10" s="1"/>
  <c r="N806" i="10" s="1"/>
  <c r="K803" i="10"/>
  <c r="L803" i="10" s="1"/>
  <c r="M803" i="10" s="1"/>
  <c r="N803" i="10" s="1"/>
  <c r="K800" i="10"/>
  <c r="L800" i="10" s="1"/>
  <c r="M800" i="10" s="1"/>
  <c r="N800" i="10" s="1"/>
  <c r="K797" i="10"/>
  <c r="L797" i="10" s="1"/>
  <c r="M797" i="10" s="1"/>
  <c r="N797" i="10" s="1"/>
  <c r="K794" i="10"/>
  <c r="L794" i="10" s="1"/>
  <c r="M794" i="10" s="1"/>
  <c r="N794" i="10" s="1"/>
  <c r="K791" i="10"/>
  <c r="L791" i="10" s="1"/>
  <c r="M791" i="10" s="1"/>
  <c r="N791" i="10" s="1"/>
  <c r="K788" i="10"/>
  <c r="L788" i="10" s="1"/>
  <c r="M788" i="10" s="1"/>
  <c r="N788" i="10" s="1"/>
  <c r="K785" i="10"/>
  <c r="L785" i="10" s="1"/>
  <c r="M785" i="10" s="1"/>
  <c r="N785" i="10" s="1"/>
  <c r="K782" i="10"/>
  <c r="L782" i="10" s="1"/>
  <c r="M782" i="10" s="1"/>
  <c r="N782" i="10" s="1"/>
  <c r="K779" i="10"/>
  <c r="L779" i="10" s="1"/>
  <c r="M779" i="10" s="1"/>
  <c r="N779" i="10" s="1"/>
  <c r="K776" i="10"/>
  <c r="L776" i="10" s="1"/>
  <c r="M776" i="10" s="1"/>
  <c r="N776" i="10" s="1"/>
  <c r="K773" i="10"/>
  <c r="L773" i="10" s="1"/>
  <c r="M773" i="10" s="1"/>
  <c r="N773" i="10" s="1"/>
  <c r="K770" i="10"/>
  <c r="L770" i="10" s="1"/>
  <c r="M770" i="10" s="1"/>
  <c r="N770" i="10" s="1"/>
  <c r="K767" i="10"/>
  <c r="L767" i="10" s="1"/>
  <c r="M767" i="10" s="1"/>
  <c r="N767" i="10" s="1"/>
  <c r="K764" i="10"/>
  <c r="L764" i="10" s="1"/>
  <c r="M764" i="10" s="1"/>
  <c r="N764" i="10" s="1"/>
  <c r="K761" i="10"/>
  <c r="L761" i="10" s="1"/>
  <c r="M761" i="10" s="1"/>
  <c r="N761" i="10" s="1"/>
  <c r="K758" i="10"/>
  <c r="L758" i="10" s="1"/>
  <c r="M758" i="10" s="1"/>
  <c r="N758" i="10" s="1"/>
  <c r="K755" i="10"/>
  <c r="L755" i="10" s="1"/>
  <c r="M755" i="10" s="1"/>
  <c r="N755" i="10" s="1"/>
  <c r="K752" i="10"/>
  <c r="L752" i="10" s="1"/>
  <c r="M752" i="10" s="1"/>
  <c r="N752" i="10" s="1"/>
  <c r="K749" i="10"/>
  <c r="L749" i="10" s="1"/>
  <c r="M749" i="10" s="1"/>
  <c r="N749" i="10" s="1"/>
  <c r="K746" i="10"/>
  <c r="L746" i="10" s="1"/>
  <c r="M746" i="10" s="1"/>
  <c r="N746" i="10" s="1"/>
  <c r="K743" i="10"/>
  <c r="L743" i="10" s="1"/>
  <c r="M743" i="10" s="1"/>
  <c r="N743" i="10" s="1"/>
  <c r="K740" i="10"/>
  <c r="L740" i="10" s="1"/>
  <c r="M740" i="10" s="1"/>
  <c r="N740" i="10" s="1"/>
  <c r="K737" i="10"/>
  <c r="L737" i="10" s="1"/>
  <c r="M737" i="10" s="1"/>
  <c r="N737" i="10" s="1"/>
  <c r="K734" i="10"/>
  <c r="L734" i="10" s="1"/>
  <c r="M734" i="10" s="1"/>
  <c r="N734" i="10" s="1"/>
  <c r="K731" i="10"/>
  <c r="L731" i="10" s="1"/>
  <c r="M731" i="10" s="1"/>
  <c r="N731" i="10" s="1"/>
  <c r="K728" i="10"/>
  <c r="L728" i="10" s="1"/>
  <c r="M728" i="10" s="1"/>
  <c r="N728" i="10" s="1"/>
  <c r="K722" i="10"/>
  <c r="L722" i="10" s="1"/>
  <c r="M722" i="10" s="1"/>
  <c r="N722" i="10" s="1"/>
  <c r="K719" i="10"/>
  <c r="L719" i="10" s="1"/>
  <c r="M719" i="10" s="1"/>
  <c r="N719" i="10" s="1"/>
  <c r="K716" i="10"/>
  <c r="L716" i="10" s="1"/>
  <c r="M716" i="10" s="1"/>
  <c r="N716" i="10" s="1"/>
  <c r="K713" i="10"/>
  <c r="L713" i="10" s="1"/>
  <c r="M713" i="10" s="1"/>
  <c r="N713" i="10" s="1"/>
  <c r="K710" i="10"/>
  <c r="L710" i="10" s="1"/>
  <c r="M710" i="10" s="1"/>
  <c r="N710" i="10" s="1"/>
  <c r="K707" i="10"/>
  <c r="L707" i="10" s="1"/>
  <c r="M707" i="10" s="1"/>
  <c r="N707" i="10" s="1"/>
  <c r="J704" i="10"/>
  <c r="K704" i="10" s="1"/>
  <c r="L704" i="10" s="1"/>
  <c r="M704" i="10" s="1"/>
  <c r="K701" i="10"/>
  <c r="L701" i="10" s="1"/>
  <c r="M701" i="10" s="1"/>
  <c r="N701" i="10" s="1"/>
  <c r="K698" i="10"/>
  <c r="L698" i="10" s="1"/>
  <c r="M698" i="10" s="1"/>
  <c r="N698" i="10" s="1"/>
  <c r="K695" i="10"/>
  <c r="L695" i="10" s="1"/>
  <c r="M695" i="10" s="1"/>
  <c r="N695" i="10" s="1"/>
  <c r="K692" i="10"/>
  <c r="L692" i="10" s="1"/>
  <c r="M692" i="10" s="1"/>
  <c r="N692" i="10" s="1"/>
  <c r="K689" i="10"/>
  <c r="L689" i="10" s="1"/>
  <c r="M689" i="10" s="1"/>
  <c r="N689" i="10" s="1"/>
  <c r="K686" i="10"/>
  <c r="L686" i="10" s="1"/>
  <c r="M686" i="10" s="1"/>
  <c r="N686" i="10" s="1"/>
  <c r="K683" i="10"/>
  <c r="L683" i="10" s="1"/>
  <c r="M683" i="10" s="1"/>
  <c r="N683" i="10" s="1"/>
  <c r="K680" i="10"/>
  <c r="L680" i="10" s="1"/>
  <c r="M680" i="10" s="1"/>
  <c r="N680" i="10" s="1"/>
  <c r="K677" i="10"/>
  <c r="L677" i="10" s="1"/>
  <c r="M677" i="10" s="1"/>
  <c r="N677" i="10" s="1"/>
  <c r="K674" i="10"/>
  <c r="L674" i="10" s="1"/>
  <c r="M674" i="10" s="1"/>
  <c r="N674" i="10" s="1"/>
  <c r="K671" i="10"/>
  <c r="L671" i="10" s="1"/>
  <c r="M671" i="10" s="1"/>
  <c r="N671" i="10" s="1"/>
  <c r="K668" i="10"/>
  <c r="L668" i="10" s="1"/>
  <c r="M668" i="10" s="1"/>
  <c r="N668" i="10" s="1"/>
  <c r="K659" i="10"/>
  <c r="L659" i="10" s="1"/>
  <c r="M659" i="10" s="1"/>
  <c r="N659" i="10" s="1"/>
  <c r="K665" i="10"/>
  <c r="L665" i="10" s="1"/>
  <c r="M665" i="10" s="1"/>
  <c r="N665" i="10" s="1"/>
  <c r="K662" i="10"/>
  <c r="L662" i="10" s="1"/>
  <c r="M662" i="10" s="1"/>
  <c r="N662" i="10" s="1"/>
  <c r="K656" i="10"/>
  <c r="L656" i="10" s="1"/>
  <c r="M656" i="10" s="1"/>
  <c r="N656" i="10" s="1"/>
  <c r="K653" i="10"/>
  <c r="L653" i="10" s="1"/>
  <c r="M653" i="10" s="1"/>
  <c r="N653" i="10" s="1"/>
  <c r="K650" i="10"/>
  <c r="L650" i="10" s="1"/>
  <c r="M650" i="10" s="1"/>
  <c r="N650" i="10" s="1"/>
  <c r="K647" i="10"/>
  <c r="L647" i="10" s="1"/>
  <c r="M647" i="10" s="1"/>
  <c r="N647" i="10" s="1"/>
  <c r="K644" i="10"/>
  <c r="L644" i="10" s="1"/>
  <c r="M644" i="10" s="1"/>
  <c r="N644" i="10" s="1"/>
  <c r="K641" i="10"/>
  <c r="L641" i="10" s="1"/>
  <c r="M641" i="10" s="1"/>
  <c r="N641" i="10" s="1"/>
  <c r="K638" i="10"/>
  <c r="L638" i="10" s="1"/>
  <c r="M638" i="10" s="1"/>
  <c r="N638" i="10" s="1"/>
  <c r="K635" i="10"/>
  <c r="L635" i="10" s="1"/>
  <c r="M635" i="10" s="1"/>
  <c r="N635" i="10" s="1"/>
  <c r="J632" i="10"/>
  <c r="H629" i="10"/>
  <c r="I629" i="10"/>
  <c r="J629" i="10"/>
  <c r="K627" i="10"/>
  <c r="K629" i="10" s="1"/>
  <c r="K624" i="10"/>
  <c r="L624" i="10" s="1"/>
  <c r="M624" i="10" s="1"/>
  <c r="N624" i="10" s="1"/>
  <c r="K621" i="10"/>
  <c r="L621" i="10" s="1"/>
  <c r="M621" i="10" s="1"/>
  <c r="N621" i="10" s="1"/>
  <c r="K618" i="10"/>
  <c r="L618" i="10" s="1"/>
  <c r="M618" i="10" s="1"/>
  <c r="N618" i="10" s="1"/>
  <c r="K615" i="10"/>
  <c r="L615" i="10" s="1"/>
  <c r="M615" i="10" s="1"/>
  <c r="N615" i="10" s="1"/>
  <c r="K612" i="10"/>
  <c r="L612" i="10" s="1"/>
  <c r="M612" i="10" s="1"/>
  <c r="N612" i="10" s="1"/>
  <c r="K609" i="10"/>
  <c r="L609" i="10" s="1"/>
  <c r="M609" i="10" s="1"/>
  <c r="N609" i="10" s="1"/>
  <c r="K606" i="10"/>
  <c r="L606" i="10" s="1"/>
  <c r="M606" i="10" s="1"/>
  <c r="N606" i="10" s="1"/>
  <c r="K603" i="10"/>
  <c r="L603" i="10" s="1"/>
  <c r="M603" i="10" s="1"/>
  <c r="N603" i="10" s="1"/>
  <c r="K600" i="10"/>
  <c r="L600" i="10" s="1"/>
  <c r="M600" i="10" s="1"/>
  <c r="N600" i="10" s="1"/>
  <c r="K597" i="10"/>
  <c r="L597" i="10" s="1"/>
  <c r="M597" i="10" s="1"/>
  <c r="N597" i="10" s="1"/>
  <c r="K594" i="10"/>
  <c r="L594" i="10" s="1"/>
  <c r="M594" i="10" s="1"/>
  <c r="N594" i="10" s="1"/>
  <c r="K591" i="10"/>
  <c r="L591" i="10" s="1"/>
  <c r="M591" i="10" s="1"/>
  <c r="N591" i="10" s="1"/>
  <c r="I594" i="10"/>
  <c r="H576" i="10"/>
  <c r="N588" i="10"/>
  <c r="M588" i="10"/>
  <c r="L588" i="10"/>
  <c r="K588" i="10"/>
  <c r="N585" i="10"/>
  <c r="M585" i="10"/>
  <c r="L585" i="10"/>
  <c r="K585" i="10"/>
  <c r="N582" i="10"/>
  <c r="M582" i="10"/>
  <c r="L582" i="10"/>
  <c r="K582" i="10"/>
  <c r="K579" i="10"/>
  <c r="L579" i="10"/>
  <c r="M579" i="10"/>
  <c r="N579" i="10"/>
  <c r="J576" i="10"/>
  <c r="J573" i="10"/>
  <c r="J570" i="10"/>
  <c r="J567" i="10"/>
  <c r="J564" i="10"/>
  <c r="K561" i="10"/>
  <c r="K564" i="10" s="1"/>
  <c r="K558" i="10"/>
  <c r="J558" i="10" s="1"/>
  <c r="H555" i="10"/>
  <c r="I555" i="10"/>
  <c r="J555" i="10"/>
  <c r="H552" i="10"/>
  <c r="H561" i="10" s="1"/>
  <c r="H564" i="10" s="1"/>
  <c r="I552" i="10"/>
  <c r="I558" i="10" s="1"/>
  <c r="J552" i="10"/>
  <c r="H549" i="10"/>
  <c r="I549" i="10"/>
  <c r="J549" i="10"/>
  <c r="K546" i="10"/>
  <c r="K555" i="10" s="1"/>
  <c r="K543" i="10"/>
  <c r="L543" i="10" s="1"/>
  <c r="M543" i="10" s="1"/>
  <c r="N543" i="10" s="1"/>
  <c r="H540" i="10"/>
  <c r="I540" i="10"/>
  <c r="J540" i="10"/>
  <c r="H537" i="10"/>
  <c r="I537" i="10"/>
  <c r="J537" i="10"/>
  <c r="H534" i="10"/>
  <c r="I534" i="10"/>
  <c r="J534" i="10"/>
  <c r="K531" i="10"/>
  <c r="K540" i="10" s="1"/>
  <c r="J510" i="10"/>
  <c r="J513" i="10" s="1"/>
  <c r="J516" i="10" s="1"/>
  <c r="J519" i="10" s="1"/>
  <c r="J522" i="10" s="1"/>
  <c r="J525" i="10" s="1"/>
  <c r="J528" i="10" s="1"/>
  <c r="K507" i="10"/>
  <c r="K510" i="10" s="1"/>
  <c r="K513" i="10" s="1"/>
  <c r="K516" i="10" s="1"/>
  <c r="K519" i="10" s="1"/>
  <c r="K522" i="10" s="1"/>
  <c r="K525" i="10" s="1"/>
  <c r="K528" i="10" s="1"/>
  <c r="J492" i="10"/>
  <c r="J495" i="10" s="1"/>
  <c r="J498" i="10" s="1"/>
  <c r="J501" i="10" s="1"/>
  <c r="J504" i="10" s="1"/>
  <c r="K489" i="10"/>
  <c r="L489" i="10" s="1"/>
  <c r="M489" i="10" s="1"/>
  <c r="N489" i="10" s="1"/>
  <c r="N492" i="10" s="1"/>
  <c r="N495" i="10" s="1"/>
  <c r="N498" i="10" s="1"/>
  <c r="N501" i="10" s="1"/>
  <c r="N504" i="10" s="1"/>
  <c r="K486" i="10"/>
  <c r="L486" i="10" s="1"/>
  <c r="M486" i="10" s="1"/>
  <c r="N486" i="10" s="1"/>
  <c r="K483" i="10"/>
  <c r="L483" i="10" s="1"/>
  <c r="M483" i="10" s="1"/>
  <c r="N483" i="10" s="1"/>
  <c r="K480" i="10"/>
  <c r="L480" i="10" s="1"/>
  <c r="M480" i="10" s="1"/>
  <c r="N480" i="10" s="1"/>
  <c r="K477" i="10"/>
  <c r="L477" i="10" s="1"/>
  <c r="M477" i="10" s="1"/>
  <c r="N477" i="10" s="1"/>
  <c r="K474" i="10"/>
  <c r="L474" i="10" s="1"/>
  <c r="M474" i="10" s="1"/>
  <c r="N474" i="10" s="1"/>
  <c r="K471" i="10"/>
  <c r="L471" i="10" s="1"/>
  <c r="M471" i="10" s="1"/>
  <c r="N471" i="10" s="1"/>
  <c r="K468" i="10"/>
  <c r="L468" i="10" s="1"/>
  <c r="M468" i="10" s="1"/>
  <c r="N468" i="10" s="1"/>
  <c r="K465" i="10"/>
  <c r="L465" i="10" s="1"/>
  <c r="M465" i="10" s="1"/>
  <c r="N465" i="10" s="1"/>
  <c r="K462" i="10"/>
  <c r="L462" i="10" s="1"/>
  <c r="M462" i="10" s="1"/>
  <c r="N462" i="10" s="1"/>
  <c r="K459" i="10"/>
  <c r="L459" i="10" s="1"/>
  <c r="M459" i="10" s="1"/>
  <c r="N459" i="10" s="1"/>
  <c r="K455" i="10"/>
  <c r="L455" i="10" s="1"/>
  <c r="M455" i="10" s="1"/>
  <c r="N455" i="10" s="1"/>
  <c r="K452" i="10"/>
  <c r="L452" i="10" s="1"/>
  <c r="M452" i="10" s="1"/>
  <c r="N452" i="10" s="1"/>
  <c r="K449" i="10"/>
  <c r="L449" i="10" s="1"/>
  <c r="M449" i="10" s="1"/>
  <c r="N449" i="10" s="1"/>
  <c r="K446" i="10"/>
  <c r="L446" i="10" s="1"/>
  <c r="M446" i="10" s="1"/>
  <c r="N446" i="10" s="1"/>
  <c r="H443" i="10"/>
  <c r="I443" i="10"/>
  <c r="J443" i="10"/>
  <c r="K440" i="10"/>
  <c r="K443" i="10" s="1"/>
  <c r="H437" i="10"/>
  <c r="I437" i="10"/>
  <c r="H434" i="10"/>
  <c r="I434" i="10"/>
  <c r="H431" i="10"/>
  <c r="I431" i="10"/>
  <c r="H428" i="10"/>
  <c r="I428" i="10"/>
  <c r="H425" i="10"/>
  <c r="I425" i="10"/>
  <c r="H422" i="10"/>
  <c r="I422" i="10"/>
  <c r="H419" i="10"/>
  <c r="I419" i="10"/>
  <c r="H416" i="10"/>
  <c r="I416" i="10"/>
  <c r="H413" i="10"/>
  <c r="I413" i="10"/>
  <c r="H410" i="10"/>
  <c r="I410" i="10"/>
  <c r="H407" i="10"/>
  <c r="I407" i="10"/>
  <c r="H404" i="10"/>
  <c r="I404" i="10"/>
  <c r="H401" i="10"/>
  <c r="I401" i="10"/>
  <c r="H398" i="10"/>
  <c r="I398" i="10"/>
  <c r="H395" i="10"/>
  <c r="I395" i="10"/>
  <c r="J392" i="10"/>
  <c r="J437" i="10" s="1"/>
  <c r="K392" i="10"/>
  <c r="K434" i="10" s="1"/>
  <c r="L392" i="10"/>
  <c r="L431" i="10" s="1"/>
  <c r="M392" i="10"/>
  <c r="M434" i="10" s="1"/>
  <c r="N392" i="10"/>
  <c r="N437" i="10" s="1"/>
  <c r="K389" i="10"/>
  <c r="L389" i="10"/>
  <c r="M389" i="10"/>
  <c r="N389" i="10"/>
  <c r="J386" i="10"/>
  <c r="J383" i="10"/>
  <c r="J380" i="10"/>
  <c r="K377" i="10"/>
  <c r="K386" i="10" s="1"/>
  <c r="K359" i="10"/>
  <c r="L359" i="10" s="1"/>
  <c r="M359" i="10" s="1"/>
  <c r="N359" i="10" s="1"/>
  <c r="K356" i="10"/>
  <c r="L356" i="10"/>
  <c r="M356" i="10"/>
  <c r="N356" i="10"/>
  <c r="K353" i="10"/>
  <c r="L353" i="10" s="1"/>
  <c r="M353" i="10" s="1"/>
  <c r="N353" i="10" s="1"/>
  <c r="K350" i="10"/>
  <c r="L350" i="10" s="1"/>
  <c r="M350" i="10" s="1"/>
  <c r="N350" i="10" s="1"/>
  <c r="K347" i="10"/>
  <c r="L347" i="10" s="1"/>
  <c r="M347" i="10" s="1"/>
  <c r="N347" i="10" s="1"/>
  <c r="K344" i="10"/>
  <c r="L344" i="10" s="1"/>
  <c r="M344" i="10" s="1"/>
  <c r="N344" i="10" s="1"/>
  <c r="H347" i="10"/>
  <c r="H353" i="10" s="1"/>
  <c r="H344" i="10"/>
  <c r="K341" i="10"/>
  <c r="L341" i="10" s="1"/>
  <c r="M341" i="10" s="1"/>
  <c r="N341" i="10" s="1"/>
  <c r="I341" i="10"/>
  <c r="I347" i="10" s="1"/>
  <c r="I353" i="10" s="1"/>
  <c r="K338" i="10"/>
  <c r="L338" i="10" s="1"/>
  <c r="M338" i="10" s="1"/>
  <c r="N338" i="10" s="1"/>
  <c r="I338" i="10"/>
  <c r="K335" i="10"/>
  <c r="L335" i="10" s="1"/>
  <c r="M335" i="10" s="1"/>
  <c r="N335" i="10" s="1"/>
  <c r="I335" i="10"/>
  <c r="K332" i="10"/>
  <c r="L332" i="10" s="1"/>
  <c r="M332" i="10" s="1"/>
  <c r="N332" i="10" s="1"/>
  <c r="K329" i="10"/>
  <c r="L329" i="10" s="1"/>
  <c r="M329" i="10" s="1"/>
  <c r="N329" i="10" s="1"/>
  <c r="K326" i="10"/>
  <c r="L326" i="10" s="1"/>
  <c r="M326" i="10" s="1"/>
  <c r="N326" i="10" s="1"/>
  <c r="K323" i="10"/>
  <c r="L323" i="10" s="1"/>
  <c r="M323" i="10" s="1"/>
  <c r="N323" i="10" s="1"/>
  <c r="N311" i="10"/>
  <c r="N314" i="10" s="1"/>
  <c r="N317" i="10" s="1"/>
  <c r="N320" i="10" s="1"/>
  <c r="M311" i="10"/>
  <c r="M314" i="10" s="1"/>
  <c r="M317" i="10" s="1"/>
  <c r="M320" i="10" s="1"/>
  <c r="L311" i="10"/>
  <c r="L314" i="10" s="1"/>
  <c r="L317" i="10" s="1"/>
  <c r="L320" i="10" s="1"/>
  <c r="K311" i="10"/>
  <c r="K314" i="10" s="1"/>
  <c r="K317" i="10" s="1"/>
  <c r="K320" i="10" s="1"/>
  <c r="J311" i="10"/>
  <c r="J314" i="10" s="1"/>
  <c r="J317" i="10" s="1"/>
  <c r="J320" i="10" s="1"/>
  <c r="J278" i="10"/>
  <c r="J281" i="10" s="1"/>
  <c r="J284" i="10" s="1"/>
  <c r="J287" i="10" s="1"/>
  <c r="J290" i="10" s="1"/>
  <c r="J293" i="10" s="1"/>
  <c r="J296" i="10" s="1"/>
  <c r="J299" i="10" s="1"/>
  <c r="J302" i="10" s="1"/>
  <c r="J305" i="10" s="1"/>
  <c r="K275" i="10"/>
  <c r="L275" i="10" s="1"/>
  <c r="K272" i="10"/>
  <c r="L272" i="10" s="1"/>
  <c r="M272" i="10" s="1"/>
  <c r="N272" i="10" s="1"/>
  <c r="K269" i="10"/>
  <c r="L269" i="10" s="1"/>
  <c r="M269" i="10" s="1"/>
  <c r="N269" i="10" s="1"/>
  <c r="K266" i="10"/>
  <c r="L266" i="10" s="1"/>
  <c r="M266" i="10" s="1"/>
  <c r="N266" i="10" s="1"/>
  <c r="K263" i="10"/>
  <c r="L263" i="10" s="1"/>
  <c r="M263" i="10" s="1"/>
  <c r="N263" i="10" s="1"/>
  <c r="K260" i="10"/>
  <c r="L260" i="10" s="1"/>
  <c r="M260" i="10" s="1"/>
  <c r="N260" i="10" s="1"/>
  <c r="K257" i="10"/>
  <c r="L257" i="10" s="1"/>
  <c r="M257" i="10" s="1"/>
  <c r="N257" i="10" s="1"/>
  <c r="K254" i="10"/>
  <c r="L254" i="10" s="1"/>
  <c r="M254" i="10" s="1"/>
  <c r="N254" i="10" s="1"/>
  <c r="K251" i="10"/>
  <c r="L251" i="10" s="1"/>
  <c r="M251" i="10" s="1"/>
  <c r="N251" i="10" s="1"/>
  <c r="K248" i="10"/>
  <c r="L248" i="10" s="1"/>
  <c r="M248" i="10" s="1"/>
  <c r="N248" i="10" s="1"/>
  <c r="H245" i="10"/>
  <c r="J245" i="10"/>
  <c r="K242" i="10"/>
  <c r="K245" i="10" s="1"/>
  <c r="N239" i="10"/>
  <c r="M239" i="10"/>
  <c r="L239" i="10"/>
  <c r="K239" i="10"/>
  <c r="N236" i="10"/>
  <c r="M236" i="10"/>
  <c r="L236" i="10"/>
  <c r="K236" i="10"/>
  <c r="N233" i="10"/>
  <c r="M233" i="10"/>
  <c r="L233" i="10"/>
  <c r="K233" i="10"/>
  <c r="N230" i="10"/>
  <c r="M230" i="10"/>
  <c r="L230" i="10"/>
  <c r="K230" i="10"/>
  <c r="N227" i="10"/>
  <c r="M227" i="10"/>
  <c r="L227" i="10"/>
  <c r="K227" i="10"/>
  <c r="N224" i="10"/>
  <c r="M224" i="10"/>
  <c r="L224" i="10"/>
  <c r="K224" i="10"/>
  <c r="N221" i="10"/>
  <c r="M221" i="10"/>
  <c r="L221" i="10"/>
  <c r="K221" i="10"/>
  <c r="N218" i="10"/>
  <c r="M218" i="10"/>
  <c r="L218" i="10"/>
  <c r="K218" i="10"/>
  <c r="N215" i="10"/>
  <c r="M215" i="10"/>
  <c r="L215" i="10"/>
  <c r="K215" i="10"/>
  <c r="J212" i="10"/>
  <c r="J209" i="10"/>
  <c r="J206" i="10"/>
  <c r="J203" i="10"/>
  <c r="K200" i="10"/>
  <c r="K203" i="10" s="1"/>
  <c r="L200" i="10"/>
  <c r="L212" i="10" s="1"/>
  <c r="M200" i="10"/>
  <c r="M209" i="10" s="1"/>
  <c r="N200" i="10"/>
  <c r="H200" i="10"/>
  <c r="H212" i="10" s="1"/>
  <c r="H215" i="10" s="1"/>
  <c r="H218" i="10" s="1"/>
  <c r="H221" i="10" s="1"/>
  <c r="H224" i="10" s="1"/>
  <c r="H227" i="10" s="1"/>
  <c r="H230" i="10" s="1"/>
  <c r="H233" i="10" s="1"/>
  <c r="H236" i="10" s="1"/>
  <c r="H239" i="10" s="1"/>
  <c r="K197" i="10"/>
  <c r="L197" i="10" s="1"/>
  <c r="M197" i="10" s="1"/>
  <c r="N197" i="10" s="1"/>
  <c r="K194" i="10"/>
  <c r="L194" i="10" s="1"/>
  <c r="M194" i="10" s="1"/>
  <c r="N194" i="10" s="1"/>
  <c r="K191" i="10"/>
  <c r="L191" i="10" s="1"/>
  <c r="M191" i="10" s="1"/>
  <c r="N191" i="10" s="1"/>
  <c r="J152" i="10"/>
  <c r="J158" i="10" s="1"/>
  <c r="J161" i="10" s="1"/>
  <c r="J149" i="10"/>
  <c r="J155" i="10" s="1"/>
  <c r="K146" i="10"/>
  <c r="K152" i="10" s="1"/>
  <c r="L146" i="10"/>
  <c r="L152" i="10" s="1"/>
  <c r="M146" i="10"/>
  <c r="M152" i="10" s="1"/>
  <c r="N146" i="10"/>
  <c r="N152" i="10" s="1"/>
  <c r="K143" i="10"/>
  <c r="K149" i="10" s="1"/>
  <c r="K155" i="10" s="1"/>
  <c r="H131" i="10"/>
  <c r="H134" i="10" s="1"/>
  <c r="I131" i="10"/>
  <c r="I134" i="10" s="1"/>
  <c r="I140" i="10" s="1"/>
  <c r="I143" i="10" s="1"/>
  <c r="I146" i="10" s="1"/>
  <c r="I149" i="10" s="1"/>
  <c r="I152" i="10" s="1"/>
  <c r="I155" i="10" s="1"/>
  <c r="I158" i="10" s="1"/>
  <c r="I167" i="10" s="1"/>
  <c r="H128" i="10"/>
  <c r="I128" i="10"/>
  <c r="H125" i="10"/>
  <c r="I125" i="10"/>
  <c r="H122" i="10"/>
  <c r="I122" i="10"/>
  <c r="H119" i="10"/>
  <c r="I119" i="10"/>
  <c r="H116" i="10"/>
  <c r="I116" i="10"/>
  <c r="J119" i="10"/>
  <c r="J137" i="10" s="1"/>
  <c r="J140" i="10" s="1"/>
  <c r="J116" i="10"/>
  <c r="K113" i="10"/>
  <c r="K119" i="10" s="1"/>
  <c r="J110" i="10"/>
  <c r="K107" i="10"/>
  <c r="K110" i="10" s="1"/>
  <c r="J104" i="10"/>
  <c r="J101" i="10"/>
  <c r="J98" i="10"/>
  <c r="K95" i="10"/>
  <c r="K101" i="10" s="1"/>
  <c r="K92" i="10"/>
  <c r="L92" i="10"/>
  <c r="M92" i="10"/>
  <c r="N92" i="10"/>
  <c r="K89" i="10"/>
  <c r="L89" i="10" s="1"/>
  <c r="M89" i="10" s="1"/>
  <c r="N89" i="10" s="1"/>
  <c r="H89" i="10"/>
  <c r="I89" i="10"/>
  <c r="I110" i="10" s="1"/>
  <c r="K86" i="10"/>
  <c r="L86" i="10" s="1"/>
  <c r="M86" i="10" s="1"/>
  <c r="N86" i="10" s="1"/>
  <c r="H83" i="10"/>
  <c r="I83" i="10"/>
  <c r="H80" i="10"/>
  <c r="I80" i="10"/>
  <c r="H77" i="10"/>
  <c r="I77" i="10"/>
  <c r="J68" i="10"/>
  <c r="M74" i="10" s="1"/>
  <c r="K68" i="10"/>
  <c r="L68" i="10"/>
  <c r="M68" i="10"/>
  <c r="N68" i="10"/>
  <c r="J65" i="10"/>
  <c r="K65" i="10"/>
  <c r="L65" i="10"/>
  <c r="M65" i="10"/>
  <c r="N65" i="10"/>
  <c r="K62" i="10"/>
  <c r="L62" i="10"/>
  <c r="M62" i="10"/>
  <c r="N62" i="10"/>
  <c r="L59" i="10"/>
  <c r="M59" i="10" s="1"/>
  <c r="N59" i="10" s="1"/>
  <c r="K56" i="10"/>
  <c r="L56" i="10" s="1"/>
  <c r="M56" i="10" s="1"/>
  <c r="K53" i="10"/>
  <c r="L53" i="10" s="1"/>
  <c r="M53" i="10" s="1"/>
  <c r="K50" i="10"/>
  <c r="L50" i="10" s="1"/>
  <c r="M50" i="10" s="1"/>
  <c r="K47" i="10"/>
  <c r="L47" i="10" s="1"/>
  <c r="M47" i="10" s="1"/>
  <c r="K44" i="10"/>
  <c r="L44" i="10" s="1"/>
  <c r="M44" i="10" s="1"/>
  <c r="K41" i="10"/>
  <c r="L41" i="10" s="1"/>
  <c r="M41" i="10" s="1"/>
  <c r="K38" i="10"/>
  <c r="L38" i="10" s="1"/>
  <c r="M38" i="10" s="1"/>
  <c r="K35" i="10"/>
  <c r="L35" i="10" s="1"/>
  <c r="M35" i="10" s="1"/>
  <c r="K32" i="10"/>
  <c r="L32" i="10" s="1"/>
  <c r="M32" i="10" s="1"/>
  <c r="K29" i="10"/>
  <c r="L29" i="10" s="1"/>
  <c r="M29" i="10" s="1"/>
  <c r="J26" i="10"/>
  <c r="J23" i="10"/>
  <c r="K20" i="10"/>
  <c r="L20" i="10" s="1"/>
  <c r="K17" i="10"/>
  <c r="L17" i="10" s="1"/>
  <c r="M17" i="10" s="1"/>
  <c r="K14" i="10"/>
  <c r="L14" i="10" s="1"/>
  <c r="M14" i="10" s="1"/>
  <c r="K11" i="10"/>
  <c r="L11" i="10" s="1"/>
  <c r="M11" i="10" s="1"/>
  <c r="K8" i="10"/>
  <c r="L8" i="10" s="1"/>
  <c r="M8" i="10" s="1"/>
  <c r="L147" i="2" l="1"/>
  <c r="K150" i="2"/>
  <c r="L279" i="2"/>
  <c r="K282" i="2"/>
  <c r="M1028" i="10"/>
  <c r="J983" i="10"/>
  <c r="J947" i="10"/>
  <c r="R432" i="2"/>
  <c r="Q438" i="2"/>
  <c r="Q435" i="2"/>
  <c r="Q444" i="2"/>
  <c r="Q447" i="2" s="1"/>
  <c r="Q441" i="2"/>
  <c r="L384" i="2"/>
  <c r="K402" i="2"/>
  <c r="K390" i="2"/>
  <c r="K399" i="2"/>
  <c r="K387" i="2"/>
  <c r="K393" i="2"/>
  <c r="K408" i="2"/>
  <c r="K396" i="2"/>
  <c r="K405" i="2"/>
  <c r="Q411" i="2"/>
  <c r="P414" i="2"/>
  <c r="P417" i="2" s="1"/>
  <c r="P420" i="2" s="1"/>
  <c r="Q423" i="2" s="1"/>
  <c r="Q426" i="2" s="1"/>
  <c r="J968" i="10"/>
  <c r="B1079" i="10"/>
  <c r="B1073" i="10"/>
  <c r="B1070" i="10"/>
  <c r="B1076" i="10"/>
  <c r="J962" i="10"/>
  <c r="L404" i="10"/>
  <c r="J950" i="10"/>
  <c r="J974" i="10"/>
  <c r="J959" i="10"/>
  <c r="J980" i="10"/>
  <c r="K992" i="10"/>
  <c r="M431" i="10"/>
  <c r="I561" i="10"/>
  <c r="I564" i="10" s="1"/>
  <c r="M404" i="10"/>
  <c r="M407" i="10"/>
  <c r="M428" i="10"/>
  <c r="J956" i="10"/>
  <c r="J971" i="10"/>
  <c r="M401" i="10"/>
  <c r="M425" i="10"/>
  <c r="I576" i="10"/>
  <c r="K401" i="10"/>
  <c r="K407" i="10"/>
  <c r="K425" i="10"/>
  <c r="L428" i="10"/>
  <c r="K431" i="10"/>
  <c r="M395" i="10"/>
  <c r="M413" i="10"/>
  <c r="M416" i="10"/>
  <c r="M419" i="10"/>
  <c r="M437" i="10"/>
  <c r="K395" i="10"/>
  <c r="K413" i="10"/>
  <c r="L416" i="10"/>
  <c r="K419" i="10"/>
  <c r="K437" i="10"/>
  <c r="H558" i="10"/>
  <c r="J953" i="10"/>
  <c r="J965" i="10"/>
  <c r="L99" i="2"/>
  <c r="L377" i="10"/>
  <c r="L380" i="10" s="1"/>
  <c r="K380" i="10"/>
  <c r="L546" i="10"/>
  <c r="M558" i="10" s="1"/>
  <c r="L866" i="10"/>
  <c r="K938" i="10"/>
  <c r="K866" i="10"/>
  <c r="I344" i="10"/>
  <c r="I350" i="10" s="1"/>
  <c r="L923" i="10"/>
  <c r="L929" i="10"/>
  <c r="K932" i="10"/>
  <c r="L986" i="10"/>
  <c r="K941" i="10"/>
  <c r="K549" i="10"/>
  <c r="K552" i="10"/>
  <c r="L558" i="10"/>
  <c r="M866" i="10"/>
  <c r="K567" i="10"/>
  <c r="K573" i="10"/>
  <c r="L507" i="10"/>
  <c r="L510" i="10" s="1"/>
  <c r="L513" i="10" s="1"/>
  <c r="L516" i="10" s="1"/>
  <c r="L519" i="10" s="1"/>
  <c r="L522" i="10" s="1"/>
  <c r="L525" i="10" s="1"/>
  <c r="L528" i="10" s="1"/>
  <c r="K632" i="10"/>
  <c r="K570" i="10"/>
  <c r="K576" i="10"/>
  <c r="L627" i="10"/>
  <c r="L561" i="10"/>
  <c r="J398" i="10"/>
  <c r="N422" i="10"/>
  <c r="J422" i="10"/>
  <c r="N434" i="10"/>
  <c r="J434" i="10"/>
  <c r="K492" i="10"/>
  <c r="K495" i="10" s="1"/>
  <c r="K498" i="10" s="1"/>
  <c r="K501" i="10" s="1"/>
  <c r="K504" i="10" s="1"/>
  <c r="K537" i="10"/>
  <c r="K383" i="10"/>
  <c r="N395" i="10"/>
  <c r="J395" i="10"/>
  <c r="M398" i="10"/>
  <c r="L401" i="10"/>
  <c r="K404" i="10"/>
  <c r="N407" i="10"/>
  <c r="J407" i="10"/>
  <c r="M410" i="10"/>
  <c r="L413" i="10"/>
  <c r="K416" i="10"/>
  <c r="N419" i="10"/>
  <c r="J419" i="10"/>
  <c r="M422" i="10"/>
  <c r="L425" i="10"/>
  <c r="K428" i="10"/>
  <c r="N431" i="10"/>
  <c r="J431" i="10"/>
  <c r="L437" i="10"/>
  <c r="L531" i="10"/>
  <c r="K534" i="10"/>
  <c r="L383" i="10"/>
  <c r="N398" i="10"/>
  <c r="N410" i="10"/>
  <c r="J410" i="10"/>
  <c r="L398" i="10"/>
  <c r="N404" i="10"/>
  <c r="J404" i="10"/>
  <c r="L410" i="10"/>
  <c r="N416" i="10"/>
  <c r="J416" i="10"/>
  <c r="L422" i="10"/>
  <c r="N428" i="10"/>
  <c r="J428" i="10"/>
  <c r="L434" i="10"/>
  <c r="M492" i="10"/>
  <c r="M495" i="10" s="1"/>
  <c r="M498" i="10" s="1"/>
  <c r="M501" i="10" s="1"/>
  <c r="M504" i="10" s="1"/>
  <c r="K278" i="10"/>
  <c r="K281" i="10" s="1"/>
  <c r="K284" i="10" s="1"/>
  <c r="K287" i="10" s="1"/>
  <c r="K290" i="10" s="1"/>
  <c r="K293" i="10" s="1"/>
  <c r="K296" i="10" s="1"/>
  <c r="K299" i="10" s="1"/>
  <c r="K302" i="10" s="1"/>
  <c r="K305" i="10" s="1"/>
  <c r="M377" i="10"/>
  <c r="L395" i="10"/>
  <c r="K398" i="10"/>
  <c r="N401" i="10"/>
  <c r="J401" i="10"/>
  <c r="L407" i="10"/>
  <c r="K410" i="10"/>
  <c r="N413" i="10"/>
  <c r="J413" i="10"/>
  <c r="L419" i="10"/>
  <c r="K422" i="10"/>
  <c r="N425" i="10"/>
  <c r="J425" i="10"/>
  <c r="L440" i="10"/>
  <c r="L492" i="10"/>
  <c r="L495" i="10" s="1"/>
  <c r="L498" i="10" s="1"/>
  <c r="L501" i="10" s="1"/>
  <c r="L504" i="10" s="1"/>
  <c r="L71" i="10"/>
  <c r="K26" i="10"/>
  <c r="J71" i="10"/>
  <c r="L107" i="10"/>
  <c r="L110" i="10" s="1"/>
  <c r="M158" i="10"/>
  <c r="H203" i="10"/>
  <c r="K212" i="10"/>
  <c r="L209" i="10"/>
  <c r="J128" i="10"/>
  <c r="L167" i="10"/>
  <c r="M206" i="10"/>
  <c r="K23" i="10"/>
  <c r="L74" i="10"/>
  <c r="I98" i="10"/>
  <c r="K206" i="10"/>
  <c r="H209" i="10"/>
  <c r="N71" i="10"/>
  <c r="K104" i="10"/>
  <c r="M212" i="10"/>
  <c r="L26" i="10"/>
  <c r="L23" i="10"/>
  <c r="M20" i="10"/>
  <c r="K128" i="10"/>
  <c r="K137" i="10"/>
  <c r="K140" i="10" s="1"/>
  <c r="K125" i="10"/>
  <c r="K134" i="10"/>
  <c r="K122" i="10"/>
  <c r="M71" i="10"/>
  <c r="H140" i="10"/>
  <c r="H143" i="10" s="1"/>
  <c r="H146" i="10" s="1"/>
  <c r="H149" i="10" s="1"/>
  <c r="H152" i="10" s="1"/>
  <c r="H155" i="10" s="1"/>
  <c r="H158" i="10" s="1"/>
  <c r="H137" i="10"/>
  <c r="N161" i="10"/>
  <c r="M170" i="10"/>
  <c r="I170" i="10"/>
  <c r="I164" i="10"/>
  <c r="I137" i="10"/>
  <c r="J74" i="10"/>
  <c r="N74" i="10"/>
  <c r="K71" i="10"/>
  <c r="K74" i="10"/>
  <c r="I107" i="10"/>
  <c r="I95" i="10"/>
  <c r="I104" i="10"/>
  <c r="I101" i="10"/>
  <c r="K131" i="10"/>
  <c r="J170" i="10"/>
  <c r="N170" i="10"/>
  <c r="M167" i="10"/>
  <c r="L164" i="10"/>
  <c r="K161" i="10"/>
  <c r="K170" i="10"/>
  <c r="J167" i="10"/>
  <c r="N167" i="10"/>
  <c r="M164" i="10"/>
  <c r="L161" i="10"/>
  <c r="L170" i="10"/>
  <c r="K167" i="10"/>
  <c r="J164" i="10"/>
  <c r="N164" i="10"/>
  <c r="M161" i="10"/>
  <c r="I161" i="10"/>
  <c r="K164" i="10"/>
  <c r="N206" i="10"/>
  <c r="N209" i="10"/>
  <c r="N212" i="10"/>
  <c r="N203" i="10"/>
  <c r="M275" i="10"/>
  <c r="L278" i="10"/>
  <c r="L281" i="10" s="1"/>
  <c r="L284" i="10" s="1"/>
  <c r="L287" i="10" s="1"/>
  <c r="L290" i="10" s="1"/>
  <c r="L293" i="10" s="1"/>
  <c r="L296" i="10" s="1"/>
  <c r="L299" i="10" s="1"/>
  <c r="L302" i="10" s="1"/>
  <c r="L305" i="10" s="1"/>
  <c r="L113" i="10"/>
  <c r="K116" i="10"/>
  <c r="J131" i="10"/>
  <c r="L143" i="10"/>
  <c r="L158" i="10"/>
  <c r="M203" i="10"/>
  <c r="L206" i="10"/>
  <c r="H206" i="10"/>
  <c r="K209" i="10"/>
  <c r="L242" i="10"/>
  <c r="L95" i="10"/>
  <c r="K98" i="10"/>
  <c r="J122" i="10"/>
  <c r="J134" i="10"/>
  <c r="K158" i="10"/>
  <c r="L203" i="10"/>
  <c r="J125" i="10"/>
  <c r="N158" i="10"/>
  <c r="F384" i="2"/>
  <c r="C384" i="2"/>
  <c r="C381" i="2"/>
  <c r="C980" i="10"/>
  <c r="E977" i="10"/>
  <c r="E980" i="10" s="1"/>
  <c r="E983" i="10" s="1"/>
  <c r="G977" i="10"/>
  <c r="G980" i="10" s="1"/>
  <c r="G983" i="10" s="1"/>
  <c r="H977" i="10"/>
  <c r="H980" i="10" s="1"/>
  <c r="C977" i="10"/>
  <c r="C974" i="10"/>
  <c r="F971" i="10"/>
  <c r="C971" i="10"/>
  <c r="E378" i="2"/>
  <c r="E381" i="2" s="1"/>
  <c r="E384" i="2" s="1"/>
  <c r="C378" i="2"/>
  <c r="C375" i="2"/>
  <c r="C965" i="10"/>
  <c r="C962" i="10"/>
  <c r="G959" i="10"/>
  <c r="C959" i="10"/>
  <c r="C956" i="10"/>
  <c r="C953" i="10"/>
  <c r="F956" i="10"/>
  <c r="F953" i="10"/>
  <c r="C950" i="10"/>
  <c r="C947" i="10"/>
  <c r="C944" i="10"/>
  <c r="C941" i="10"/>
  <c r="F938" i="10"/>
  <c r="G947" i="10"/>
  <c r="H947" i="10"/>
  <c r="H956" i="10" s="1"/>
  <c r="H959" i="10" s="1"/>
  <c r="G944" i="10"/>
  <c r="H944" i="10"/>
  <c r="G941" i="10"/>
  <c r="H941" i="10"/>
  <c r="G938" i="10"/>
  <c r="H938" i="10"/>
  <c r="C938" i="10"/>
  <c r="C935" i="10"/>
  <c r="C932" i="10"/>
  <c r="C929" i="10"/>
  <c r="C926" i="10"/>
  <c r="C923" i="10"/>
  <c r="C920" i="10"/>
  <c r="B375" i="2"/>
  <c r="B384" i="2" s="1"/>
  <c r="F372" i="2"/>
  <c r="C372" i="2"/>
  <c r="C917" i="10"/>
  <c r="C914" i="10"/>
  <c r="C911" i="10"/>
  <c r="E908" i="10"/>
  <c r="E911" i="10" s="1"/>
  <c r="E914" i="10" s="1"/>
  <c r="E917" i="10" s="1"/>
  <c r="E920" i="10" s="1"/>
  <c r="E923" i="10" s="1"/>
  <c r="E926" i="10" s="1"/>
  <c r="E929" i="10" s="1"/>
  <c r="E932" i="10" s="1"/>
  <c r="E935" i="10" s="1"/>
  <c r="E947" i="10" s="1"/>
  <c r="E950" i="10" s="1"/>
  <c r="G908" i="10"/>
  <c r="H908" i="10"/>
  <c r="E902" i="10"/>
  <c r="G902" i="10"/>
  <c r="H902" i="10"/>
  <c r="H896" i="10"/>
  <c r="B899" i="10"/>
  <c r="B908" i="10" s="1"/>
  <c r="B896" i="10"/>
  <c r="B893" i="10"/>
  <c r="B890" i="10"/>
  <c r="F887" i="10"/>
  <c r="B887" i="10"/>
  <c r="B884" i="10"/>
  <c r="B881" i="10"/>
  <c r="H878" i="10"/>
  <c r="H884" i="10" s="1"/>
  <c r="H887" i="10" s="1"/>
  <c r="H890" i="10" s="1"/>
  <c r="B878" i="10"/>
  <c r="B875" i="10"/>
  <c r="B872" i="10"/>
  <c r="G869" i="10"/>
  <c r="G872" i="10" s="1"/>
  <c r="G875" i="10" s="1"/>
  <c r="G878" i="10" s="1"/>
  <c r="E363" i="2"/>
  <c r="E366" i="2" s="1"/>
  <c r="E369" i="2" s="1"/>
  <c r="F363" i="2"/>
  <c r="B869" i="10"/>
  <c r="H863" i="10"/>
  <c r="H866" i="10" s="1"/>
  <c r="I863" i="10"/>
  <c r="B866" i="10"/>
  <c r="B863" i="10"/>
  <c r="G851" i="10"/>
  <c r="G854" i="10" s="1"/>
  <c r="H854" i="10"/>
  <c r="H857" i="10" s="1"/>
  <c r="E851" i="10"/>
  <c r="E854" i="10" s="1"/>
  <c r="E860" i="10" s="1"/>
  <c r="E863" i="10" s="1"/>
  <c r="E866" i="10" s="1"/>
  <c r="E869" i="10" s="1"/>
  <c r="E872" i="10" s="1"/>
  <c r="E875" i="10" s="1"/>
  <c r="E878" i="10" s="1"/>
  <c r="B860" i="10"/>
  <c r="B857" i="10"/>
  <c r="B854" i="10"/>
  <c r="B851" i="10"/>
  <c r="B848" i="10"/>
  <c r="M279" i="2" l="1"/>
  <c r="L282" i="2"/>
  <c r="M147" i="2"/>
  <c r="L150" i="2"/>
  <c r="R441" i="2"/>
  <c r="R438" i="2"/>
  <c r="R435" i="2"/>
  <c r="R444" i="2"/>
  <c r="R447" i="2" s="1"/>
  <c r="R411" i="2"/>
  <c r="R414" i="2" s="1"/>
  <c r="R417" i="2" s="1"/>
  <c r="R420" i="2" s="1"/>
  <c r="Q414" i="2"/>
  <c r="Q417" i="2" s="1"/>
  <c r="Q420" i="2" s="1"/>
  <c r="R423" i="2" s="1"/>
  <c r="R426" i="2" s="1"/>
  <c r="M384" i="2"/>
  <c r="L405" i="2"/>
  <c r="L393" i="2"/>
  <c r="L402" i="2"/>
  <c r="L390" i="2"/>
  <c r="L408" i="2"/>
  <c r="L396" i="2"/>
  <c r="L399" i="2"/>
  <c r="L387" i="2"/>
  <c r="B1094" i="10"/>
  <c r="B1082" i="10"/>
  <c r="B1091" i="10"/>
  <c r="B1085" i="10"/>
  <c r="B1100" i="10"/>
  <c r="B1088" i="10"/>
  <c r="B1097" i="10"/>
  <c r="L386" i="10"/>
  <c r="I573" i="10"/>
  <c r="I570" i="10"/>
  <c r="I567" i="10"/>
  <c r="L555" i="10"/>
  <c r="L549" i="10"/>
  <c r="M99" i="2"/>
  <c r="L135" i="2"/>
  <c r="L552" i="10"/>
  <c r="M546" i="10"/>
  <c r="K983" i="10"/>
  <c r="K971" i="10"/>
  <c r="K959" i="10"/>
  <c r="K947" i="10"/>
  <c r="K977" i="10"/>
  <c r="K965" i="10"/>
  <c r="K953" i="10"/>
  <c r="K980" i="10"/>
  <c r="K968" i="10"/>
  <c r="K956" i="10"/>
  <c r="K974" i="10"/>
  <c r="K962" i="10"/>
  <c r="K950" i="10"/>
  <c r="M923" i="10"/>
  <c r="L926" i="10"/>
  <c r="L944" i="10" s="1"/>
  <c r="L938" i="10"/>
  <c r="L932" i="10"/>
  <c r="M929" i="10"/>
  <c r="L935" i="10"/>
  <c r="L941" i="10"/>
  <c r="M986" i="10"/>
  <c r="L992" i="10"/>
  <c r="L989" i="10"/>
  <c r="M561" i="10"/>
  <c r="L573" i="10"/>
  <c r="L567" i="10"/>
  <c r="L576" i="10"/>
  <c r="L570" i="10"/>
  <c r="L564" i="10"/>
  <c r="M507" i="10"/>
  <c r="N507" i="10" s="1"/>
  <c r="N510" i="10" s="1"/>
  <c r="N513" i="10" s="1"/>
  <c r="N516" i="10" s="1"/>
  <c r="N519" i="10" s="1"/>
  <c r="N522" i="10" s="1"/>
  <c r="N525" i="10" s="1"/>
  <c r="N528" i="10" s="1"/>
  <c r="L629" i="10"/>
  <c r="M627" i="10"/>
  <c r="L632" i="10"/>
  <c r="M531" i="10"/>
  <c r="L537" i="10"/>
  <c r="L540" i="10"/>
  <c r="L534" i="10"/>
  <c r="M440" i="10"/>
  <c r="L443" i="10"/>
  <c r="N377" i="10"/>
  <c r="M383" i="10"/>
  <c r="M380" i="10"/>
  <c r="M386" i="10"/>
  <c r="M107" i="10"/>
  <c r="N107" i="10" s="1"/>
  <c r="N110" i="10" s="1"/>
  <c r="H170" i="10"/>
  <c r="H164" i="10"/>
  <c r="H167" i="10"/>
  <c r="H161" i="10"/>
  <c r="L119" i="10"/>
  <c r="L116" i="10"/>
  <c r="M113" i="10"/>
  <c r="K83" i="10"/>
  <c r="J80" i="10"/>
  <c r="N80" i="10"/>
  <c r="M77" i="10"/>
  <c r="L83" i="10"/>
  <c r="L80" i="10"/>
  <c r="L77" i="10"/>
  <c r="M83" i="10"/>
  <c r="M80" i="10"/>
  <c r="N77" i="10"/>
  <c r="N83" i="10"/>
  <c r="J77" i="10"/>
  <c r="J83" i="10"/>
  <c r="K80" i="10"/>
  <c r="K77" i="10"/>
  <c r="M179" i="10"/>
  <c r="M182" i="10"/>
  <c r="M185" i="10"/>
  <c r="M173" i="10"/>
  <c r="M188" i="10"/>
  <c r="M176" i="10"/>
  <c r="M26" i="10"/>
  <c r="M23" i="10"/>
  <c r="J188" i="10"/>
  <c r="J176" i="10"/>
  <c r="J179" i="10"/>
  <c r="J182" i="10"/>
  <c r="J173" i="10"/>
  <c r="J185" i="10"/>
  <c r="L149" i="10"/>
  <c r="L155" i="10" s="1"/>
  <c r="M143" i="10"/>
  <c r="L182" i="10"/>
  <c r="L185" i="10"/>
  <c r="L173" i="10"/>
  <c r="L188" i="10"/>
  <c r="L176" i="10"/>
  <c r="L179" i="10"/>
  <c r="L245" i="10"/>
  <c r="M242" i="10"/>
  <c r="I179" i="10"/>
  <c r="I182" i="10"/>
  <c r="I185" i="10"/>
  <c r="I173" i="10"/>
  <c r="I176" i="10"/>
  <c r="I188" i="10"/>
  <c r="M95" i="10"/>
  <c r="L104" i="10"/>
  <c r="L101" i="10"/>
  <c r="L98" i="10"/>
  <c r="N275" i="10"/>
  <c r="N278" i="10" s="1"/>
  <c r="N281" i="10" s="1"/>
  <c r="N284" i="10" s="1"/>
  <c r="N287" i="10" s="1"/>
  <c r="N290" i="10" s="1"/>
  <c r="N293" i="10" s="1"/>
  <c r="N296" i="10" s="1"/>
  <c r="N299" i="10" s="1"/>
  <c r="N302" i="10" s="1"/>
  <c r="N305" i="10" s="1"/>
  <c r="M278" i="10"/>
  <c r="M281" i="10" s="1"/>
  <c r="M284" i="10" s="1"/>
  <c r="M287" i="10" s="1"/>
  <c r="M290" i="10" s="1"/>
  <c r="M293" i="10" s="1"/>
  <c r="M296" i="10" s="1"/>
  <c r="M299" i="10" s="1"/>
  <c r="M302" i="10" s="1"/>
  <c r="M305" i="10" s="1"/>
  <c r="K185" i="10"/>
  <c r="K173" i="10"/>
  <c r="K188" i="10"/>
  <c r="K176" i="10"/>
  <c r="K179" i="10"/>
  <c r="K182" i="10"/>
  <c r="N188" i="10"/>
  <c r="N176" i="10"/>
  <c r="N179" i="10"/>
  <c r="N182" i="10"/>
  <c r="N173" i="10"/>
  <c r="N185" i="10"/>
  <c r="B902" i="10"/>
  <c r="B905" i="10"/>
  <c r="E956" i="10"/>
  <c r="E959" i="10" s="1"/>
  <c r="H953" i="10"/>
  <c r="H950" i="10"/>
  <c r="E953" i="10"/>
  <c r="B378" i="2"/>
  <c r="B381" i="2"/>
  <c r="G881" i="10"/>
  <c r="G884" i="10"/>
  <c r="G887" i="10" s="1"/>
  <c r="G890" i="10" s="1"/>
  <c r="G893" i="10" s="1"/>
  <c r="G896" i="10" s="1"/>
  <c r="E881" i="10"/>
  <c r="E884" i="10"/>
  <c r="E887" i="10" s="1"/>
  <c r="E890" i="10" s="1"/>
  <c r="E893" i="10" s="1"/>
  <c r="E896" i="10" s="1"/>
  <c r="E941" i="10"/>
  <c r="E944" i="10"/>
  <c r="E938" i="10"/>
  <c r="G860" i="10"/>
  <c r="G863" i="10" s="1"/>
  <c r="G857" i="10"/>
  <c r="E857" i="10"/>
  <c r="B366" i="2"/>
  <c r="B369" i="2"/>
  <c r="B363" i="2"/>
  <c r="B357" i="2"/>
  <c r="B360" i="2"/>
  <c r="B836" i="10"/>
  <c r="B354" i="2" s="1"/>
  <c r="B833" i="10"/>
  <c r="B830" i="10"/>
  <c r="B827" i="10"/>
  <c r="E818" i="10"/>
  <c r="B824" i="10"/>
  <c r="B821" i="10"/>
  <c r="B818" i="10"/>
  <c r="E815" i="10"/>
  <c r="C351" i="2"/>
  <c r="C348" i="2"/>
  <c r="E345" i="2"/>
  <c r="E348" i="2" s="1"/>
  <c r="F345" i="2"/>
  <c r="F348" i="2" s="1"/>
  <c r="C345" i="2"/>
  <c r="C342" i="2"/>
  <c r="C339" i="2"/>
  <c r="C336" i="2"/>
  <c r="C333" i="2"/>
  <c r="C330" i="2"/>
  <c r="C327" i="2"/>
  <c r="C812" i="10"/>
  <c r="C809" i="10"/>
  <c r="C806" i="10"/>
  <c r="C803" i="10"/>
  <c r="C800" i="10"/>
  <c r="C797" i="10"/>
  <c r="C794" i="10"/>
  <c r="C791" i="10"/>
  <c r="C788" i="10"/>
  <c r="C785" i="10"/>
  <c r="C782" i="10"/>
  <c r="C779" i="10"/>
  <c r="C776" i="10"/>
  <c r="C770" i="10"/>
  <c r="C767" i="10"/>
  <c r="C764" i="10"/>
  <c r="C761" i="10"/>
  <c r="B767" i="10"/>
  <c r="B773" i="10" s="1"/>
  <c r="B761" i="10"/>
  <c r="C758" i="10"/>
  <c r="C755" i="10"/>
  <c r="C752" i="10"/>
  <c r="C749" i="10"/>
  <c r="F746" i="10"/>
  <c r="C746" i="10"/>
  <c r="F743" i="10"/>
  <c r="C743" i="10"/>
  <c r="F740" i="10"/>
  <c r="H743" i="10"/>
  <c r="H740" i="10"/>
  <c r="H749" i="10" s="1"/>
  <c r="C740" i="10"/>
  <c r="F737" i="10"/>
  <c r="C737" i="10"/>
  <c r="F734" i="10"/>
  <c r="C734" i="10"/>
  <c r="C731" i="10"/>
  <c r="F728" i="10"/>
  <c r="C728" i="10"/>
  <c r="H722" i="10"/>
  <c r="C725" i="10"/>
  <c r="F722" i="10"/>
  <c r="C722" i="10"/>
  <c r="C719" i="10"/>
  <c r="F716" i="10"/>
  <c r="C716" i="10"/>
  <c r="H713" i="10"/>
  <c r="F713" i="10"/>
  <c r="C713" i="10"/>
  <c r="C710" i="10"/>
  <c r="F707" i="10"/>
  <c r="C707" i="10"/>
  <c r="F704" i="10"/>
  <c r="B737" i="10"/>
  <c r="B746" i="10" s="1"/>
  <c r="B734" i="10"/>
  <c r="G737" i="10"/>
  <c r="G740" i="10" s="1"/>
  <c r="G749" i="10" s="1"/>
  <c r="G734" i="10"/>
  <c r="G731" i="10"/>
  <c r="G728" i="10"/>
  <c r="G725" i="10"/>
  <c r="B725" i="10"/>
  <c r="B731" i="10"/>
  <c r="G722" i="10"/>
  <c r="B728" i="10"/>
  <c r="B719" i="10"/>
  <c r="B722" i="10" s="1"/>
  <c r="B716" i="10"/>
  <c r="B713" i="10"/>
  <c r="B710" i="10"/>
  <c r="B707" i="10"/>
  <c r="B704" i="10"/>
  <c r="C324" i="2"/>
  <c r="C321" i="2"/>
  <c r="C318" i="2"/>
  <c r="F315" i="2"/>
  <c r="C315" i="2"/>
  <c r="F312" i="2"/>
  <c r="C312" i="2"/>
  <c r="C309" i="2"/>
  <c r="C303" i="2"/>
  <c r="C300" i="2"/>
  <c r="C297" i="2"/>
  <c r="C294" i="2"/>
  <c r="F291" i="2"/>
  <c r="C291" i="2"/>
  <c r="B701" i="10"/>
  <c r="C698" i="10"/>
  <c r="C695" i="10"/>
  <c r="C692" i="10"/>
  <c r="C689" i="10"/>
  <c r="C686" i="10"/>
  <c r="F683" i="10"/>
  <c r="C683" i="10"/>
  <c r="C680" i="10"/>
  <c r="F677" i="10"/>
  <c r="C677" i="10"/>
  <c r="C674" i="10"/>
  <c r="F671" i="10"/>
  <c r="C671" i="10"/>
  <c r="F668" i="10"/>
  <c r="C668" i="10"/>
  <c r="F665" i="10"/>
  <c r="C665" i="10"/>
  <c r="F662" i="10"/>
  <c r="C662" i="10"/>
  <c r="C659" i="10"/>
  <c r="F659" i="10"/>
  <c r="N147" i="2" l="1"/>
  <c r="M150" i="2"/>
  <c r="N279" i="2"/>
  <c r="M282" i="2"/>
  <c r="M110" i="10"/>
  <c r="N384" i="2"/>
  <c r="M408" i="2"/>
  <c r="M396" i="2"/>
  <c r="M405" i="2"/>
  <c r="M393" i="2"/>
  <c r="M387" i="2"/>
  <c r="M402" i="2"/>
  <c r="M390" i="2"/>
  <c r="M399" i="2"/>
  <c r="N99" i="2"/>
  <c r="M135" i="2"/>
  <c r="M510" i="10"/>
  <c r="M513" i="10" s="1"/>
  <c r="M516" i="10" s="1"/>
  <c r="M519" i="10" s="1"/>
  <c r="M522" i="10" s="1"/>
  <c r="M525" i="10" s="1"/>
  <c r="M528" i="10" s="1"/>
  <c r="N546" i="10"/>
  <c r="N558" i="10"/>
  <c r="M555" i="10"/>
  <c r="M549" i="10"/>
  <c r="M552" i="10"/>
  <c r="L974" i="10"/>
  <c r="L962" i="10"/>
  <c r="L950" i="10"/>
  <c r="L980" i="10"/>
  <c r="L968" i="10"/>
  <c r="L956" i="10"/>
  <c r="L983" i="10"/>
  <c r="L971" i="10"/>
  <c r="L959" i="10"/>
  <c r="L947" i="10"/>
  <c r="L977" i="10"/>
  <c r="L965" i="10"/>
  <c r="L953" i="10"/>
  <c r="N929" i="10"/>
  <c r="M941" i="10"/>
  <c r="M935" i="10"/>
  <c r="M938" i="10"/>
  <c r="M932" i="10"/>
  <c r="M926" i="10"/>
  <c r="M944" i="10" s="1"/>
  <c r="N923" i="10"/>
  <c r="N926" i="10" s="1"/>
  <c r="N944" i="10" s="1"/>
  <c r="N986" i="10"/>
  <c r="M989" i="10"/>
  <c r="M992" i="10"/>
  <c r="N627" i="10"/>
  <c r="M632" i="10"/>
  <c r="M629" i="10"/>
  <c r="N561" i="10"/>
  <c r="M564" i="10"/>
  <c r="M573" i="10"/>
  <c r="M567" i="10"/>
  <c r="M576" i="10"/>
  <c r="M570" i="10"/>
  <c r="N386" i="10"/>
  <c r="N383" i="10"/>
  <c r="N380" i="10"/>
  <c r="N440" i="10"/>
  <c r="N443" i="10" s="1"/>
  <c r="M443" i="10"/>
  <c r="N531" i="10"/>
  <c r="M534" i="10"/>
  <c r="M537" i="10"/>
  <c r="M540" i="10"/>
  <c r="N95" i="10"/>
  <c r="M104" i="10"/>
  <c r="M101" i="10"/>
  <c r="M98" i="10"/>
  <c r="M116" i="10"/>
  <c r="N113" i="10"/>
  <c r="M119" i="10"/>
  <c r="I194" i="10"/>
  <c r="I191" i="10"/>
  <c r="I197" i="10"/>
  <c r="I200" i="10" s="1"/>
  <c r="N242" i="10"/>
  <c r="N245" i="10" s="1"/>
  <c r="M245" i="10"/>
  <c r="N143" i="10"/>
  <c r="N149" i="10" s="1"/>
  <c r="N155" i="10" s="1"/>
  <c r="M149" i="10"/>
  <c r="M155" i="10" s="1"/>
  <c r="L131" i="10"/>
  <c r="L128" i="10"/>
  <c r="L137" i="10"/>
  <c r="L140" i="10" s="1"/>
  <c r="L125" i="10"/>
  <c r="L122" i="10"/>
  <c r="L134" i="10"/>
  <c r="H182" i="10"/>
  <c r="H185" i="10"/>
  <c r="H173" i="10"/>
  <c r="H188" i="10"/>
  <c r="H176" i="10"/>
  <c r="H179" i="10"/>
  <c r="B764" i="10"/>
  <c r="G743" i="10"/>
  <c r="B743" i="10"/>
  <c r="B740" i="10"/>
  <c r="G746" i="10"/>
  <c r="B776" i="10"/>
  <c r="B779" i="10"/>
  <c r="B782" i="10"/>
  <c r="B770" i="10"/>
  <c r="E288" i="2"/>
  <c r="E285" i="2"/>
  <c r="E282" i="2"/>
  <c r="E279" i="2"/>
  <c r="E276" i="2"/>
  <c r="B273" i="2"/>
  <c r="B282" i="2" s="1"/>
  <c r="B647" i="10"/>
  <c r="B650" i="10" s="1"/>
  <c r="G647" i="10"/>
  <c r="G650" i="10" s="1"/>
  <c r="G644" i="10"/>
  <c r="H644" i="10"/>
  <c r="E627" i="10"/>
  <c r="E647" i="10" s="1"/>
  <c r="G624" i="10"/>
  <c r="E219" i="2"/>
  <c r="E222" i="2" s="1"/>
  <c r="E225" i="2" s="1"/>
  <c r="E228" i="2" s="1"/>
  <c r="E207" i="2"/>
  <c r="E213" i="2" s="1"/>
  <c r="H606" i="10"/>
  <c r="H612" i="10" s="1"/>
  <c r="H618" i="10" s="1"/>
  <c r="H624" i="10" s="1"/>
  <c r="G570" i="10"/>
  <c r="G591" i="10" s="1"/>
  <c r="E567" i="10"/>
  <c r="E591" i="10" s="1"/>
  <c r="B195" i="2"/>
  <c r="B198" i="2" s="1"/>
  <c r="B561" i="10"/>
  <c r="B567" i="10" s="1"/>
  <c r="B558" i="10"/>
  <c r="B555" i="10"/>
  <c r="G552" i="10"/>
  <c r="G555" i="10" s="1"/>
  <c r="G558" i="10" s="1"/>
  <c r="G561" i="10" s="1"/>
  <c r="G549" i="10"/>
  <c r="G546" i="10"/>
  <c r="B552" i="10"/>
  <c r="B549" i="10"/>
  <c r="B546" i="10"/>
  <c r="E549" i="10"/>
  <c r="E552" i="10" s="1"/>
  <c r="E555" i="10" s="1"/>
  <c r="E558" i="10" s="1"/>
  <c r="E561" i="10" s="1"/>
  <c r="E546" i="10"/>
  <c r="E543" i="10"/>
  <c r="C540" i="10"/>
  <c r="G537" i="10"/>
  <c r="F537" i="10"/>
  <c r="C537" i="10"/>
  <c r="F189" i="2"/>
  <c r="E189" i="2"/>
  <c r="E192" i="2" s="1"/>
  <c r="E195" i="2" s="1"/>
  <c r="C189" i="2"/>
  <c r="C186" i="2"/>
  <c r="C183" i="2"/>
  <c r="F177" i="2"/>
  <c r="F180" i="2"/>
  <c r="C180" i="2"/>
  <c r="C177" i="2"/>
  <c r="F174" i="2"/>
  <c r="C174" i="2"/>
  <c r="B183" i="2"/>
  <c r="B186" i="2" s="1"/>
  <c r="B189" i="2" s="1"/>
  <c r="B180" i="2"/>
  <c r="B177" i="2"/>
  <c r="B174" i="2"/>
  <c r="C171" i="2"/>
  <c r="F168" i="2"/>
  <c r="C168" i="2"/>
  <c r="C165" i="2"/>
  <c r="B171" i="2"/>
  <c r="B168" i="2"/>
  <c r="B165" i="2"/>
  <c r="F162" i="2"/>
  <c r="C162" i="2"/>
  <c r="E534" i="10"/>
  <c r="E537" i="10" s="1"/>
  <c r="C534" i="10"/>
  <c r="G531" i="10"/>
  <c r="F531" i="10"/>
  <c r="C531" i="10"/>
  <c r="F528" i="10"/>
  <c r="C528" i="10"/>
  <c r="F525" i="10"/>
  <c r="C525" i="10"/>
  <c r="G522" i="10"/>
  <c r="G525" i="10" s="1"/>
  <c r="F522" i="10"/>
  <c r="C522" i="10"/>
  <c r="G519" i="10"/>
  <c r="C516" i="10"/>
  <c r="C519" i="10" s="1"/>
  <c r="F513" i="10"/>
  <c r="C513" i="10"/>
  <c r="F510" i="10"/>
  <c r="E513" i="10"/>
  <c r="E510" i="10"/>
  <c r="C510" i="10"/>
  <c r="F507" i="10"/>
  <c r="C507" i="10"/>
  <c r="G504" i="10"/>
  <c r="C504" i="10"/>
  <c r="C501" i="10"/>
  <c r="C498" i="10"/>
  <c r="C495" i="10"/>
  <c r="C492" i="10"/>
  <c r="C489" i="10"/>
  <c r="C486" i="10"/>
  <c r="B504" i="10"/>
  <c r="B507" i="10" s="1"/>
  <c r="D504" i="10"/>
  <c r="B501" i="10"/>
  <c r="D501" i="10"/>
  <c r="B498" i="10"/>
  <c r="D498" i="10"/>
  <c r="B495" i="10"/>
  <c r="D495" i="10"/>
  <c r="B492" i="10"/>
  <c r="D492" i="10"/>
  <c r="B489" i="10"/>
  <c r="D489" i="10"/>
  <c r="G486" i="10"/>
  <c r="G492" i="10" s="1"/>
  <c r="E486" i="10"/>
  <c r="E504" i="10" s="1"/>
  <c r="O279" i="2" l="1"/>
  <c r="N282" i="2"/>
  <c r="O147" i="2"/>
  <c r="N150" i="2"/>
  <c r="O384" i="2"/>
  <c r="N399" i="2"/>
  <c r="N408" i="2"/>
  <c r="N396" i="2"/>
  <c r="N402" i="2"/>
  <c r="N405" i="2"/>
  <c r="N393" i="2"/>
  <c r="N390" i="2"/>
  <c r="N387" i="2"/>
  <c r="O99" i="2"/>
  <c r="N135" i="2"/>
  <c r="N552" i="10"/>
  <c r="N555" i="10"/>
  <c r="N549" i="10"/>
  <c r="M977" i="10"/>
  <c r="M965" i="10"/>
  <c r="M953" i="10"/>
  <c r="M983" i="10"/>
  <c r="M971" i="10"/>
  <c r="M959" i="10"/>
  <c r="M947" i="10"/>
  <c r="M974" i="10"/>
  <c r="M962" i="10"/>
  <c r="M950" i="10"/>
  <c r="M980" i="10"/>
  <c r="M968" i="10"/>
  <c r="M956" i="10"/>
  <c r="N932" i="10"/>
  <c r="N938" i="10"/>
  <c r="N941" i="10"/>
  <c r="N935" i="10"/>
  <c r="N992" i="10"/>
  <c r="N989" i="10"/>
  <c r="N576" i="10"/>
  <c r="N570" i="10"/>
  <c r="N573" i="10"/>
  <c r="N567" i="10"/>
  <c r="N564" i="10"/>
  <c r="N629" i="10"/>
  <c r="N632" i="10"/>
  <c r="N534" i="10"/>
  <c r="N537" i="10"/>
  <c r="N540" i="10"/>
  <c r="M134" i="10"/>
  <c r="M122" i="10"/>
  <c r="M131" i="10"/>
  <c r="M128" i="10"/>
  <c r="M137" i="10"/>
  <c r="M140" i="10" s="1"/>
  <c r="M125" i="10"/>
  <c r="I209" i="10"/>
  <c r="I212" i="10"/>
  <c r="I215" i="10" s="1"/>
  <c r="I218" i="10" s="1"/>
  <c r="I221" i="10" s="1"/>
  <c r="I224" i="10" s="1"/>
  <c r="I227" i="10" s="1"/>
  <c r="I230" i="10" s="1"/>
  <c r="I233" i="10" s="1"/>
  <c r="I236" i="10" s="1"/>
  <c r="I239" i="10" s="1"/>
  <c r="I242" i="10" s="1"/>
  <c r="I245" i="10" s="1"/>
  <c r="I248" i="10" s="1"/>
  <c r="I251" i="10" s="1"/>
  <c r="I254" i="10" s="1"/>
  <c r="I257" i="10" s="1"/>
  <c r="I260" i="10" s="1"/>
  <c r="I263" i="10" s="1"/>
  <c r="I266" i="10" s="1"/>
  <c r="I269" i="10" s="1"/>
  <c r="I272" i="10" s="1"/>
  <c r="I275" i="10" s="1"/>
  <c r="I203" i="10"/>
  <c r="I206" i="10"/>
  <c r="N119" i="10"/>
  <c r="N116" i="10"/>
  <c r="N98" i="10"/>
  <c r="N104" i="10"/>
  <c r="N101" i="10"/>
  <c r="B570" i="10"/>
  <c r="B624" i="10" s="1"/>
  <c r="E579" i="10"/>
  <c r="E597" i="10"/>
  <c r="E600" i="10"/>
  <c r="E582" i="10"/>
  <c r="G585" i="10"/>
  <c r="G594" i="10"/>
  <c r="G600" i="10" s="1"/>
  <c r="E603" i="10"/>
  <c r="E606" i="10" s="1"/>
  <c r="E612" i="10" s="1"/>
  <c r="E618" i="10" s="1"/>
  <c r="E624" i="10" s="1"/>
  <c r="E629" i="10"/>
  <c r="E594" i="10"/>
  <c r="H609" i="10"/>
  <c r="H615" i="10" s="1"/>
  <c r="H621" i="10" s="1"/>
  <c r="E638" i="10"/>
  <c r="E650" i="10"/>
  <c r="E653" i="10"/>
  <c r="E656" i="10"/>
  <c r="B564" i="10"/>
  <c r="G573" i="10"/>
  <c r="E585" i="10"/>
  <c r="E588" i="10"/>
  <c r="E632" i="10"/>
  <c r="E641" i="10"/>
  <c r="G656" i="10"/>
  <c r="E570" i="10"/>
  <c r="E573" i="10" s="1"/>
  <c r="G579" i="10"/>
  <c r="E576" i="10"/>
  <c r="G588" i="10"/>
  <c r="E635" i="10"/>
  <c r="E644" i="10"/>
  <c r="G653" i="10"/>
  <c r="G582" i="10"/>
  <c r="B791" i="10"/>
  <c r="B788" i="10"/>
  <c r="B785" i="10"/>
  <c r="B794" i="10"/>
  <c r="B201" i="2"/>
  <c r="B204" i="2"/>
  <c r="B213" i="2" s="1"/>
  <c r="B222" i="2" s="1"/>
  <c r="E240" i="2"/>
  <c r="E231" i="2"/>
  <c r="E243" i="2"/>
  <c r="E237" i="2"/>
  <c r="E234" i="2"/>
  <c r="E246" i="2"/>
  <c r="B279" i="2"/>
  <c r="B285" i="2"/>
  <c r="B276" i="2"/>
  <c r="B288" i="2"/>
  <c r="B513" i="10"/>
  <c r="B510" i="10"/>
  <c r="E501" i="10"/>
  <c r="E498" i="10"/>
  <c r="G489" i="10"/>
  <c r="E495" i="10"/>
  <c r="E489" i="10"/>
  <c r="E492" i="10"/>
  <c r="B462" i="10"/>
  <c r="B465" i="10" s="1"/>
  <c r="B459" i="10"/>
  <c r="B455" i="10"/>
  <c r="E153" i="2"/>
  <c r="E159" i="2" s="1"/>
  <c r="E162" i="2" s="1"/>
  <c r="E455" i="10"/>
  <c r="E462" i="10" s="1"/>
  <c r="E465" i="10" s="1"/>
  <c r="G455" i="10"/>
  <c r="G462" i="10" s="1"/>
  <c r="G465" i="10" s="1"/>
  <c r="E452" i="10"/>
  <c r="G452" i="10"/>
  <c r="E449" i="10"/>
  <c r="G449" i="10"/>
  <c r="P147" i="2" l="1"/>
  <c r="O150" i="2"/>
  <c r="P279" i="2"/>
  <c r="O282" i="2"/>
  <c r="P384" i="2"/>
  <c r="O402" i="2"/>
  <c r="O399" i="2"/>
  <c r="O387" i="2"/>
  <c r="O405" i="2"/>
  <c r="O390" i="2"/>
  <c r="O408" i="2"/>
  <c r="O396" i="2"/>
  <c r="O393" i="2"/>
  <c r="P99" i="2"/>
  <c r="O135" i="2"/>
  <c r="N980" i="10"/>
  <c r="N968" i="10"/>
  <c r="N956" i="10"/>
  <c r="N974" i="10"/>
  <c r="N962" i="10"/>
  <c r="N950" i="10"/>
  <c r="N977" i="10"/>
  <c r="N965" i="10"/>
  <c r="N953" i="10"/>
  <c r="N983" i="10"/>
  <c r="N971" i="10"/>
  <c r="N959" i="10"/>
  <c r="N947" i="10"/>
  <c r="B609" i="10"/>
  <c r="B579" i="10"/>
  <c r="G597" i="10"/>
  <c r="B618" i="10"/>
  <c r="B603" i="10"/>
  <c r="B594" i="10"/>
  <c r="B582" i="10"/>
  <c r="B627" i="10"/>
  <c r="B612" i="10"/>
  <c r="B629" i="10"/>
  <c r="B591" i="10"/>
  <c r="B606" i="10"/>
  <c r="B576" i="10"/>
  <c r="B597" i="10"/>
  <c r="N137" i="10"/>
  <c r="N140" i="10" s="1"/>
  <c r="N125" i="10"/>
  <c r="N134" i="10"/>
  <c r="N122" i="10"/>
  <c r="N131" i="10"/>
  <c r="N128" i="10"/>
  <c r="B600" i="10"/>
  <c r="B621" i="10"/>
  <c r="B588" i="10"/>
  <c r="B615" i="10"/>
  <c r="B585" i="10"/>
  <c r="G603" i="10"/>
  <c r="G609" i="10" s="1"/>
  <c r="B573" i="10"/>
  <c r="E156" i="2"/>
  <c r="B225" i="2"/>
  <c r="E609" i="10"/>
  <c r="E615" i="10" s="1"/>
  <c r="E459" i="10"/>
  <c r="B216" i="2"/>
  <c r="B228" i="2"/>
  <c r="B210" i="2"/>
  <c r="E270" i="2"/>
  <c r="E249" i="2"/>
  <c r="E267" i="2"/>
  <c r="E261" i="2"/>
  <c r="E258" i="2" s="1"/>
  <c r="B270" i="2"/>
  <c r="B255" i="2"/>
  <c r="B240" i="2"/>
  <c r="B258" i="2"/>
  <c r="B246" i="2"/>
  <c r="B243" i="2"/>
  <c r="B267" i="2"/>
  <c r="B252" i="2"/>
  <c r="B237" i="2"/>
  <c r="B261" i="2"/>
  <c r="B264" i="2" s="1"/>
  <c r="B249" i="2"/>
  <c r="B234" i="2"/>
  <c r="B207" i="2"/>
  <c r="B219" i="2"/>
  <c r="B231" i="2"/>
  <c r="E168" i="2"/>
  <c r="E165" i="2"/>
  <c r="E171" i="2"/>
  <c r="E174" i="2" s="1"/>
  <c r="E468" i="10"/>
  <c r="E474" i="10"/>
  <c r="E477" i="10" s="1"/>
  <c r="E480" i="10" s="1"/>
  <c r="E471" i="10"/>
  <c r="G471" i="10"/>
  <c r="G474" i="10"/>
  <c r="G477" i="10" s="1"/>
  <c r="G480" i="10" s="1"/>
  <c r="G468" i="10"/>
  <c r="B474" i="10"/>
  <c r="B477" i="10" s="1"/>
  <c r="B480" i="10" s="1"/>
  <c r="B483" i="10" s="1"/>
  <c r="B471" i="10"/>
  <c r="B468" i="10"/>
  <c r="G459" i="10"/>
  <c r="B522" i="10"/>
  <c r="B519" i="10"/>
  <c r="B531" i="10"/>
  <c r="B516" i="10"/>
  <c r="B528" i="10"/>
  <c r="B525" i="10"/>
  <c r="Q279" i="2" l="1"/>
  <c r="P282" i="2"/>
  <c r="Q147" i="2"/>
  <c r="P150" i="2"/>
  <c r="Q384" i="2"/>
  <c r="P405" i="2"/>
  <c r="P393" i="2"/>
  <c r="P402" i="2"/>
  <c r="P390" i="2"/>
  <c r="P399" i="2"/>
  <c r="P387" i="2"/>
  <c r="P408" i="2"/>
  <c r="P396" i="2"/>
  <c r="Q99" i="2"/>
  <c r="P135" i="2"/>
  <c r="G606" i="10"/>
  <c r="G612" i="10" s="1"/>
  <c r="E183" i="2"/>
  <c r="E177" i="2"/>
  <c r="E180" i="2"/>
  <c r="B537" i="10"/>
  <c r="B534" i="10"/>
  <c r="B540" i="10"/>
  <c r="J74" i="2"/>
  <c r="K71" i="2"/>
  <c r="I77" i="2" s="1"/>
  <c r="J68" i="2"/>
  <c r="J65" i="2"/>
  <c r="J62" i="2"/>
  <c r="J59" i="2"/>
  <c r="J56" i="2"/>
  <c r="J53" i="2"/>
  <c r="J50" i="2"/>
  <c r="J47" i="2"/>
  <c r="J44" i="2"/>
  <c r="K41" i="2"/>
  <c r="K68" i="2" s="1"/>
  <c r="J38" i="2"/>
  <c r="K35" i="2"/>
  <c r="K38" i="2" s="1"/>
  <c r="Q17" i="2"/>
  <c r="P17" i="2" s="1"/>
  <c r="O17" i="2" s="1"/>
  <c r="N17" i="2" s="1"/>
  <c r="M17" i="2" s="1"/>
  <c r="L17" i="2" s="1"/>
  <c r="K17" i="2" s="1"/>
  <c r="J17" i="2" s="1"/>
  <c r="J20" i="2" s="1"/>
  <c r="K14" i="2"/>
  <c r="L14" i="2" s="1"/>
  <c r="M14" i="2" s="1"/>
  <c r="N14" i="2" s="1"/>
  <c r="O14" i="2" s="1"/>
  <c r="P14" i="2" s="1"/>
  <c r="Q14" i="2" s="1"/>
  <c r="R14" i="2" s="1"/>
  <c r="N11" i="2"/>
  <c r="O11" i="2" s="1"/>
  <c r="Q11" i="2"/>
  <c r="R11" i="2" s="1"/>
  <c r="R147" i="2" l="1"/>
  <c r="R150" i="2" s="1"/>
  <c r="Q150" i="2"/>
  <c r="R279" i="2"/>
  <c r="R282" i="2" s="1"/>
  <c r="Q282" i="2"/>
  <c r="R384" i="2"/>
  <c r="Q408" i="2"/>
  <c r="Q396" i="2"/>
  <c r="Q405" i="2"/>
  <c r="Q393" i="2"/>
  <c r="Q399" i="2"/>
  <c r="Q402" i="2"/>
  <c r="Q390" i="2"/>
  <c r="Q387" i="2"/>
  <c r="R99" i="2"/>
  <c r="R135" i="2" s="1"/>
  <c r="Q135" i="2"/>
  <c r="K59" i="2"/>
  <c r="L35" i="2"/>
  <c r="K47" i="2"/>
  <c r="K50" i="2"/>
  <c r="K62" i="2"/>
  <c r="K53" i="2"/>
  <c r="K65" i="2"/>
  <c r="L71" i="2"/>
  <c r="K74" i="2"/>
  <c r="L41" i="2"/>
  <c r="K44" i="2"/>
  <c r="K56" i="2"/>
  <c r="J26" i="2"/>
  <c r="K20" i="2"/>
  <c r="J23" i="2"/>
  <c r="E431" i="10"/>
  <c r="G431" i="10"/>
  <c r="B437" i="10"/>
  <c r="B434" i="10"/>
  <c r="B431" i="10"/>
  <c r="R399" i="2" l="1"/>
  <c r="R408" i="2"/>
  <c r="R396" i="2"/>
  <c r="R402" i="2"/>
  <c r="R390" i="2"/>
  <c r="R387" i="2"/>
  <c r="R405" i="2"/>
  <c r="R393" i="2"/>
  <c r="L38" i="2"/>
  <c r="M35" i="2"/>
  <c r="M71" i="2"/>
  <c r="J77" i="2"/>
  <c r="L74" i="2"/>
  <c r="L53" i="2"/>
  <c r="L62" i="2"/>
  <c r="L59" i="2"/>
  <c r="L47" i="2"/>
  <c r="L68" i="2"/>
  <c r="L56" i="2"/>
  <c r="L44" i="2"/>
  <c r="M41" i="2"/>
  <c r="L65" i="2"/>
  <c r="L50" i="2"/>
  <c r="K26" i="2"/>
  <c r="K23" i="2"/>
  <c r="L20" i="2"/>
  <c r="J29" i="2"/>
  <c r="J32" i="2"/>
  <c r="G416" i="10"/>
  <c r="E416" i="10"/>
  <c r="G404" i="10"/>
  <c r="G407" i="10" s="1"/>
  <c r="E404" i="10"/>
  <c r="E407" i="10" s="1"/>
  <c r="C398" i="10"/>
  <c r="C395" i="10"/>
  <c r="C150" i="2"/>
  <c r="B150" i="2"/>
  <c r="C147" i="2"/>
  <c r="C144" i="2"/>
  <c r="C141" i="2"/>
  <c r="C138" i="2"/>
  <c r="C135" i="2"/>
  <c r="C132" i="2"/>
  <c r="C129" i="2"/>
  <c r="E126" i="2"/>
  <c r="C126" i="2"/>
  <c r="C389" i="10"/>
  <c r="C392" i="10"/>
  <c r="C386" i="10"/>
  <c r="B392" i="10"/>
  <c r="B395" i="10" s="1"/>
  <c r="B398" i="10" s="1"/>
  <c r="B389" i="10"/>
  <c r="B386" i="10"/>
  <c r="C383" i="10"/>
  <c r="C380" i="10"/>
  <c r="C377" i="10"/>
  <c r="C374" i="10"/>
  <c r="B383" i="10"/>
  <c r="B380" i="10"/>
  <c r="B377" i="10"/>
  <c r="B374" i="10"/>
  <c r="G368" i="10"/>
  <c r="C368" i="10"/>
  <c r="G365" i="10"/>
  <c r="C365" i="10"/>
  <c r="B371" i="10"/>
  <c r="B368" i="10"/>
  <c r="B365" i="10"/>
  <c r="G362" i="10"/>
  <c r="C362" i="10"/>
  <c r="G359" i="10"/>
  <c r="E359" i="10"/>
  <c r="E362" i="10" s="1"/>
  <c r="C359" i="10"/>
  <c r="C356" i="10"/>
  <c r="C353" i="10"/>
  <c r="G350" i="10"/>
  <c r="G344" i="10"/>
  <c r="N35" i="2" l="1"/>
  <c r="M38" i="2"/>
  <c r="N41" i="2"/>
  <c r="M65" i="2"/>
  <c r="M53" i="2"/>
  <c r="M62" i="2"/>
  <c r="M50" i="2"/>
  <c r="M59" i="2"/>
  <c r="M47" i="2"/>
  <c r="M68" i="2"/>
  <c r="M56" i="2"/>
  <c r="M44" i="2"/>
  <c r="N71" i="2"/>
  <c r="M74" i="2"/>
  <c r="K77" i="2"/>
  <c r="E368" i="10"/>
  <c r="E365" i="10"/>
  <c r="E371" i="10"/>
  <c r="K32" i="2"/>
  <c r="K29" i="2"/>
  <c r="L26" i="2"/>
  <c r="L23" i="2"/>
  <c r="M20" i="2"/>
  <c r="C326" i="10"/>
  <c r="B299" i="10"/>
  <c r="B320" i="10" s="1"/>
  <c r="C323" i="10"/>
  <c r="C320" i="10"/>
  <c r="C317" i="10"/>
  <c r="C314" i="10"/>
  <c r="C311" i="10"/>
  <c r="C305" i="10"/>
  <c r="C302" i="10"/>
  <c r="C299" i="10"/>
  <c r="E251" i="10"/>
  <c r="E254" i="10" s="1"/>
  <c r="C296" i="10"/>
  <c r="G272" i="10"/>
  <c r="G275" i="10" s="1"/>
  <c r="G278" i="10" s="1"/>
  <c r="G281" i="10" s="1"/>
  <c r="F293" i="10"/>
  <c r="C293" i="10"/>
  <c r="C290" i="10"/>
  <c r="E105" i="2"/>
  <c r="E108" i="2" s="1"/>
  <c r="E111" i="2" s="1"/>
  <c r="E114" i="2" s="1"/>
  <c r="C111" i="2"/>
  <c r="C287" i="10"/>
  <c r="B296" i="10"/>
  <c r="B293" i="10"/>
  <c r="B290" i="10"/>
  <c r="B287" i="10"/>
  <c r="B284" i="10"/>
  <c r="C284" i="10"/>
  <c r="C281" i="10"/>
  <c r="C278" i="10"/>
  <c r="C275" i="10"/>
  <c r="C108" i="2"/>
  <c r="C105" i="2"/>
  <c r="B281" i="10"/>
  <c r="B278" i="10"/>
  <c r="B275" i="10"/>
  <c r="F272" i="10"/>
  <c r="C272" i="10"/>
  <c r="C269" i="10"/>
  <c r="B102" i="2"/>
  <c r="B105" i="2" s="1"/>
  <c r="C102" i="2"/>
  <c r="G254" i="10"/>
  <c r="G266" i="10" s="1"/>
  <c r="C266" i="10"/>
  <c r="C263" i="10"/>
  <c r="C260" i="10"/>
  <c r="B99" i="2"/>
  <c r="C99" i="2"/>
  <c r="C251" i="10"/>
  <c r="G245" i="10"/>
  <c r="G248" i="10" s="1"/>
  <c r="E245" i="10"/>
  <c r="F245" i="10"/>
  <c r="B245" i="10"/>
  <c r="G236" i="10"/>
  <c r="G239" i="10" s="1"/>
  <c r="E236" i="10"/>
  <c r="E239" i="10" s="1"/>
  <c r="B95" i="2"/>
  <c r="B233" i="10"/>
  <c r="B236" i="10" s="1"/>
  <c r="B239" i="10" s="1"/>
  <c r="G227" i="10"/>
  <c r="G230" i="10" s="1"/>
  <c r="B230" i="10"/>
  <c r="B227" i="10"/>
  <c r="B92" i="2"/>
  <c r="E89" i="2"/>
  <c r="B167" i="10"/>
  <c r="B170" i="10" s="1"/>
  <c r="B164" i="10"/>
  <c r="B209" i="10"/>
  <c r="B221" i="10" s="1"/>
  <c r="B86" i="2" s="1"/>
  <c r="D203" i="10"/>
  <c r="D89" i="2"/>
  <c r="D86" i="2"/>
  <c r="D206" i="10"/>
  <c r="E200" i="10"/>
  <c r="B197" i="10"/>
  <c r="B200" i="10" s="1"/>
  <c r="B194" i="10"/>
  <c r="B191" i="10"/>
  <c r="E188" i="10"/>
  <c r="E185" i="10"/>
  <c r="E182" i="10"/>
  <c r="B179" i="10"/>
  <c r="E179" i="10"/>
  <c r="G179" i="10"/>
  <c r="G176" i="10" s="1"/>
  <c r="B176" i="10"/>
  <c r="E176" i="10"/>
  <c r="B173" i="10"/>
  <c r="E173" i="10"/>
  <c r="G149" i="10"/>
  <c r="G161" i="10" s="1"/>
  <c r="G164" i="10" s="1"/>
  <c r="G167" i="10" s="1"/>
  <c r="G170" i="10" s="1"/>
  <c r="E161" i="10"/>
  <c r="E164" i="10" s="1"/>
  <c r="B83" i="2"/>
  <c r="B80" i="2"/>
  <c r="K11" i="2"/>
  <c r="L11" i="2" s="1"/>
  <c r="K8" i="2"/>
  <c r="L8" i="2" s="1"/>
  <c r="M8" i="2" s="1"/>
  <c r="N8" i="2" s="1"/>
  <c r="O8" i="2" s="1"/>
  <c r="P8" i="2" s="1"/>
  <c r="Q8" i="2" s="1"/>
  <c r="R8" i="2" s="1"/>
  <c r="B77" i="2"/>
  <c r="F59" i="2"/>
  <c r="G59" i="2"/>
  <c r="F158" i="10"/>
  <c r="G158" i="10"/>
  <c r="B101" i="10"/>
  <c r="B104" i="10" s="1"/>
  <c r="B107" i="10" s="1"/>
  <c r="C158" i="10"/>
  <c r="F56" i="2"/>
  <c r="G56" i="2"/>
  <c r="C56" i="2"/>
  <c r="F53" i="2"/>
  <c r="G53" i="2"/>
  <c r="F50" i="2"/>
  <c r="G50" i="2"/>
  <c r="C50" i="2"/>
  <c r="F155" i="10"/>
  <c r="G155" i="10"/>
  <c r="C155" i="10"/>
  <c r="F47" i="2"/>
  <c r="G47" i="2"/>
  <c r="C47" i="2"/>
  <c r="F152" i="10"/>
  <c r="G152" i="10"/>
  <c r="C152" i="10"/>
  <c r="F44" i="2"/>
  <c r="G44" i="2"/>
  <c r="C44" i="2"/>
  <c r="F41" i="2"/>
  <c r="G41" i="2"/>
  <c r="C41" i="2"/>
  <c r="F38" i="2"/>
  <c r="G38" i="2"/>
  <c r="C38" i="2"/>
  <c r="F35" i="2"/>
  <c r="G35" i="2"/>
  <c r="C35" i="2"/>
  <c r="F149" i="10"/>
  <c r="C149" i="10"/>
  <c r="F143" i="10"/>
  <c r="G143" i="10"/>
  <c r="F146" i="10"/>
  <c r="G146" i="10"/>
  <c r="C146" i="10"/>
  <c r="C143" i="10"/>
  <c r="F140" i="10"/>
  <c r="G140" i="10"/>
  <c r="C140" i="10"/>
  <c r="F137" i="10"/>
  <c r="G137" i="10"/>
  <c r="C137" i="10"/>
  <c r="F134" i="10"/>
  <c r="G134" i="10"/>
  <c r="C134" i="10"/>
  <c r="F131" i="10"/>
  <c r="G131" i="10"/>
  <c r="C131" i="10"/>
  <c r="C128" i="10"/>
  <c r="F125" i="10"/>
  <c r="G125" i="10"/>
  <c r="C125" i="10"/>
  <c r="F122" i="10"/>
  <c r="G122" i="10"/>
  <c r="C122" i="10"/>
  <c r="F119" i="10"/>
  <c r="G119" i="10"/>
  <c r="C119" i="10"/>
  <c r="F116" i="10"/>
  <c r="G116" i="10"/>
  <c r="E116" i="10"/>
  <c r="C116" i="10"/>
  <c r="F113" i="10"/>
  <c r="G113" i="10"/>
  <c r="C113" i="10"/>
  <c r="F110" i="10"/>
  <c r="G110" i="10"/>
  <c r="E110" i="10"/>
  <c r="C110" i="10"/>
  <c r="F107" i="10"/>
  <c r="G107" i="10"/>
  <c r="C107" i="10"/>
  <c r="F104" i="10"/>
  <c r="G104" i="10"/>
  <c r="C104" i="10"/>
  <c r="F101" i="10"/>
  <c r="G101" i="10"/>
  <c r="E98" i="10"/>
  <c r="E101" i="10" s="1"/>
  <c r="C101" i="10"/>
  <c r="B98" i="10"/>
  <c r="F98" i="10"/>
  <c r="G98" i="10"/>
  <c r="C98" i="10"/>
  <c r="C95" i="10"/>
  <c r="B86" i="10"/>
  <c r="B89" i="10" s="1"/>
  <c r="B83" i="10"/>
  <c r="B80" i="10"/>
  <c r="G74" i="10"/>
  <c r="G77" i="10" s="1"/>
  <c r="E68" i="10"/>
  <c r="E71" i="10" s="1"/>
  <c r="E74" i="10" s="1"/>
  <c r="B74" i="10"/>
  <c r="G68" i="10"/>
  <c r="E29" i="2"/>
  <c r="B29" i="2"/>
  <c r="G41" i="10"/>
  <c r="G44" i="10" s="1"/>
  <c r="G47" i="10" s="1"/>
  <c r="G50" i="10" s="1"/>
  <c r="G53" i="10" s="1"/>
  <c r="E53" i="10"/>
  <c r="E59" i="10" s="1"/>
  <c r="B68" i="10"/>
  <c r="B71" i="10"/>
  <c r="B65" i="10"/>
  <c r="B62" i="10"/>
  <c r="B59" i="10"/>
  <c r="F53" i="10"/>
  <c r="B56" i="10"/>
  <c r="B53" i="10"/>
  <c r="H47" i="10"/>
  <c r="G23" i="2"/>
  <c r="G26" i="2"/>
  <c r="E26" i="2"/>
  <c r="B26" i="2"/>
  <c r="E23" i="2"/>
  <c r="B23" i="2"/>
  <c r="H20" i="2"/>
  <c r="H23" i="2" s="1"/>
  <c r="H26" i="2" s="1"/>
  <c r="I20" i="2"/>
  <c r="I26" i="2" s="1"/>
  <c r="G20" i="2"/>
  <c r="E20" i="2"/>
  <c r="B20" i="2"/>
  <c r="I17" i="2"/>
  <c r="G17" i="2"/>
  <c r="E17" i="2"/>
  <c r="B17" i="2"/>
  <c r="I14" i="2"/>
  <c r="G14" i="2"/>
  <c r="E14" i="2"/>
  <c r="B14" i="2"/>
  <c r="I11" i="2"/>
  <c r="H11" i="2"/>
  <c r="G11" i="2"/>
  <c r="E11" i="2"/>
  <c r="G257" i="10" l="1"/>
  <c r="O35" i="2"/>
  <c r="N38" i="2"/>
  <c r="G263" i="10"/>
  <c r="G260" i="10"/>
  <c r="B92" i="10"/>
  <c r="B212" i="10"/>
  <c r="B215" i="10"/>
  <c r="H32" i="2"/>
  <c r="H44" i="2"/>
  <c r="H35" i="2"/>
  <c r="H65" i="2" s="1"/>
  <c r="H29" i="2"/>
  <c r="H47" i="2"/>
  <c r="H41" i="2"/>
  <c r="H80" i="2" s="1"/>
  <c r="I35" i="2"/>
  <c r="I50" i="2"/>
  <c r="I47" i="2"/>
  <c r="I41" i="2"/>
  <c r="I32" i="2"/>
  <c r="I44" i="2"/>
  <c r="I29" i="2"/>
  <c r="O71" i="2"/>
  <c r="N74" i="2"/>
  <c r="L77" i="2"/>
  <c r="O41" i="2"/>
  <c r="N59" i="2"/>
  <c r="N68" i="2"/>
  <c r="N56" i="2"/>
  <c r="N65" i="2"/>
  <c r="N53" i="2"/>
  <c r="N62" i="2"/>
  <c r="N50" i="2"/>
  <c r="N47" i="2"/>
  <c r="N44" i="2"/>
  <c r="E263" i="10"/>
  <c r="E260" i="10"/>
  <c r="E266" i="10"/>
  <c r="E269" i="10" s="1"/>
  <c r="E272" i="10" s="1"/>
  <c r="E275" i="10" s="1"/>
  <c r="E278" i="10" s="1"/>
  <c r="E281" i="10" s="1"/>
  <c r="E284" i="10" s="1"/>
  <c r="B308" i="10"/>
  <c r="B149" i="10"/>
  <c r="B131" i="10"/>
  <c r="B125" i="10"/>
  <c r="B110" i="10"/>
  <c r="B146" i="10"/>
  <c r="B137" i="10"/>
  <c r="B140" i="10"/>
  <c r="B143" i="10"/>
  <c r="B119" i="10"/>
  <c r="B134" i="10"/>
  <c r="B128" i="10"/>
  <c r="B116" i="10"/>
  <c r="B113" i="10"/>
  <c r="B122" i="10"/>
  <c r="E167" i="10"/>
  <c r="E170" i="10"/>
  <c r="G293" i="10"/>
  <c r="G284" i="10"/>
  <c r="G287" i="10"/>
  <c r="G59" i="10"/>
  <c r="G56" i="10"/>
  <c r="E56" i="10"/>
  <c r="G80" i="10"/>
  <c r="B224" i="10"/>
  <c r="E257" i="10"/>
  <c r="B305" i="10"/>
  <c r="B323" i="10"/>
  <c r="B326" i="10"/>
  <c r="B302" i="10"/>
  <c r="B311" i="10"/>
  <c r="B317" i="10"/>
  <c r="B314" i="10"/>
  <c r="L29" i="2"/>
  <c r="L32" i="2"/>
  <c r="N20" i="2"/>
  <c r="M23" i="2"/>
  <c r="M26" i="2"/>
  <c r="I23" i="2"/>
  <c r="P35" i="2" l="1"/>
  <c r="O38" i="2"/>
  <c r="P71" i="2"/>
  <c r="M77" i="2"/>
  <c r="O74" i="2"/>
  <c r="P41" i="2"/>
  <c r="O59" i="2"/>
  <c r="O47" i="2"/>
  <c r="O68" i="2"/>
  <c r="O56" i="2"/>
  <c r="O44" i="2"/>
  <c r="O65" i="2"/>
  <c r="O53" i="2"/>
  <c r="O62" i="2"/>
  <c r="O50" i="2"/>
  <c r="H74" i="2"/>
  <c r="H68" i="2"/>
  <c r="H38" i="2"/>
  <c r="H77" i="2" s="1"/>
  <c r="H53" i="2"/>
  <c r="I65" i="2"/>
  <c r="I74" i="2"/>
  <c r="I68" i="2"/>
  <c r="I62" i="2"/>
  <c r="I56" i="2"/>
  <c r="I38" i="2"/>
  <c r="I71" i="2"/>
  <c r="I59" i="2"/>
  <c r="I53" i="2"/>
  <c r="E287" i="10"/>
  <c r="E290" i="10" s="1"/>
  <c r="E293" i="10" s="1"/>
  <c r="E296" i="10" s="1"/>
  <c r="B53" i="2"/>
  <c r="B41" i="2"/>
  <c r="B152" i="10"/>
  <c r="B155" i="10" s="1"/>
  <c r="B158" i="10" s="1"/>
  <c r="B50" i="2"/>
  <c r="B59" i="2"/>
  <c r="B35" i="2"/>
  <c r="B56" i="2"/>
  <c r="B44" i="2"/>
  <c r="B38" i="2"/>
  <c r="B47" i="2"/>
  <c r="O20" i="2"/>
  <c r="N26" i="2"/>
  <c r="N23" i="2"/>
  <c r="M29" i="2"/>
  <c r="M32" i="2"/>
  <c r="Q35" i="2" l="1"/>
  <c r="P38" i="2"/>
  <c r="Q71" i="2"/>
  <c r="P74" i="2"/>
  <c r="N77" i="2"/>
  <c r="Q41" i="2"/>
  <c r="P65" i="2"/>
  <c r="P50" i="2"/>
  <c r="P59" i="2"/>
  <c r="P47" i="2"/>
  <c r="P68" i="2"/>
  <c r="P56" i="2"/>
  <c r="P44" i="2"/>
  <c r="P53" i="2"/>
  <c r="P62" i="2"/>
  <c r="N32" i="2"/>
  <c r="N29" i="2"/>
  <c r="P20" i="2"/>
  <c r="O26" i="2"/>
  <c r="O23" i="2"/>
  <c r="R35" i="2" l="1"/>
  <c r="R38" i="2" s="1"/>
  <c r="Q38" i="2"/>
  <c r="R71" i="2"/>
  <c r="Q74" i="2"/>
  <c r="Q77" i="2" s="1"/>
  <c r="O77" i="2"/>
  <c r="R41" i="2"/>
  <c r="Q65" i="2"/>
  <c r="Q53" i="2"/>
  <c r="Q62" i="2"/>
  <c r="Q50" i="2"/>
  <c r="Q59" i="2"/>
  <c r="Q47" i="2"/>
  <c r="Q68" i="2"/>
  <c r="Q56" i="2"/>
  <c r="Q44" i="2"/>
  <c r="O29" i="2"/>
  <c r="O32" i="2"/>
  <c r="Q20" i="2"/>
  <c r="P26" i="2"/>
  <c r="P23" i="2"/>
  <c r="R44" i="2" l="1"/>
  <c r="R65" i="2"/>
  <c r="R53" i="2"/>
  <c r="R62" i="2"/>
  <c r="R50" i="2"/>
  <c r="R59" i="2"/>
  <c r="R47" i="2"/>
  <c r="R68" i="2"/>
  <c r="R56" i="2"/>
  <c r="P77" i="2"/>
  <c r="R74" i="2"/>
  <c r="R77" i="2" s="1"/>
  <c r="P29" i="2"/>
  <c r="P32" i="2"/>
  <c r="R20" i="2"/>
  <c r="Q23" i="2"/>
  <c r="Q26" i="2"/>
  <c r="Q29" i="2" l="1"/>
  <c r="Q32" i="2"/>
  <c r="R26" i="2"/>
  <c r="R23" i="2"/>
  <c r="R32" i="2" l="1"/>
  <c r="R29" i="2"/>
</calcChain>
</file>

<file path=xl/sharedStrings.xml><?xml version="1.0" encoding="utf-8"?>
<sst xmlns="http://schemas.openxmlformats.org/spreadsheetml/2006/main" count="4149" uniqueCount="546">
  <si>
    <t xml:space="preserve"> S/No </t>
  </si>
  <si>
    <t>Subject of Procurement</t>
  </si>
  <si>
    <t>Source of Funding</t>
  </si>
  <si>
    <t>Procurement Method</t>
  </si>
  <si>
    <t xml:space="preserve">Request for Expression of Interest
</t>
  </si>
  <si>
    <t>Invitation of proposals and approval for award</t>
  </si>
  <si>
    <t>Completion Date</t>
  </si>
  <si>
    <t>Contract
Type</t>
  </si>
  <si>
    <t>Invitation of proposals date</t>
  </si>
  <si>
    <t>Closing-Opening</t>
  </si>
  <si>
    <t>Approval of Shortlist</t>
  </si>
  <si>
    <t>Notification Date</t>
  </si>
  <si>
    <t>Invitation of proposals 
Date</t>
  </si>
  <si>
    <t>Submission/
Opening
Date</t>
  </si>
  <si>
    <t>Contract Signing Date</t>
  </si>
  <si>
    <t>INVITATION AND AWARD OF BIDS</t>
  </si>
  <si>
    <t>Bid Invitation Date</t>
  </si>
  <si>
    <t>Bid Closing-Opening</t>
  </si>
  <si>
    <t>Award Notification Date</t>
  </si>
  <si>
    <t xml:space="preserve">Approval
Evaluation Report
</t>
  </si>
  <si>
    <t>Date:</t>
  </si>
  <si>
    <t>Designation:</t>
  </si>
  <si>
    <t>Name:</t>
  </si>
  <si>
    <t>Signature:</t>
  </si>
  <si>
    <t>Prepared by</t>
  </si>
  <si>
    <t xml:space="preserve">Approval of final Evaluation Report </t>
  </si>
  <si>
    <t>Plan</t>
  </si>
  <si>
    <t>Actual</t>
  </si>
  <si>
    <t>vs.</t>
  </si>
  <si>
    <t>PROCUREMENT PLAN FOR CONSULTANCY SERVICES - FOR SUBMISSION TO PPDA  &amp; MoFPED</t>
  </si>
  <si>
    <t>PROCURING &amp; DISPOSAL UNIT: MINISTRY OF WATER AND ENVIRONMENT</t>
  </si>
  <si>
    <t>plan</t>
  </si>
  <si>
    <t xml:space="preserve">Plan </t>
  </si>
  <si>
    <t>actual</t>
  </si>
  <si>
    <t>actaul</t>
  </si>
  <si>
    <t>Actaual</t>
  </si>
  <si>
    <t>Actaul</t>
  </si>
  <si>
    <t xml:space="preserve">Actual </t>
  </si>
  <si>
    <t>UGX</t>
  </si>
  <si>
    <t xml:space="preserve">Dept </t>
  </si>
  <si>
    <t>Dept</t>
  </si>
  <si>
    <t>Financial Year 2019/20</t>
  </si>
  <si>
    <t>WRPRD</t>
  </si>
  <si>
    <t>Preparation of 4 Catchment Management Plans in: Lot 1 Nyamugasani &amp; Kafu in Albert WMZ and Lot 2: Sezibwa &amp; Okweng in Kyoga WMZ.</t>
  </si>
  <si>
    <t xml:space="preserve">Currency </t>
  </si>
  <si>
    <t xml:space="preserve">Estimated Cost  </t>
  </si>
  <si>
    <t>USD</t>
  </si>
  <si>
    <t>World Bank/ GOU</t>
  </si>
  <si>
    <t>5700000</t>
  </si>
  <si>
    <t xml:space="preserve">Shortlist with publication </t>
  </si>
  <si>
    <t xml:space="preserve">Lumpsum </t>
  </si>
  <si>
    <t>Preparation of Albert WMZ Water Resources Strategy and Action Plan</t>
  </si>
  <si>
    <t>Construction of 12 monitoring stations (5No. Ground Water, 5No. Surface water, 2No. automatic weather stations).</t>
  </si>
  <si>
    <t xml:space="preserve">Estimated Cost   </t>
  </si>
  <si>
    <t>World Bank</t>
  </si>
  <si>
    <t>Supply and Installation of: Lot 1: hydrometric equipment namely (5No. Ground Water, 5No. Surface water, 2No. automatic weather stations). Lot 2: Establishment of 3no. Automatic precipitation and 2no. dry deposition monitoring stations</t>
  </si>
  <si>
    <t>Implementation of priority WRM measures in: Lot 1: Lwakhakha sub-catchment Lot 2: Aswa II sub-catchment Lot 3: Kochi sub-catchment Lot 4: Middle Awoja sub-catchment</t>
  </si>
  <si>
    <t>Consultancy Services for quantification of the available groundwater and assessment of sustainability of groundwater development</t>
  </si>
  <si>
    <t>Roll out of  Water Information System in Victoria, Upper Nile, Albertine and Kyoga WMZ</t>
  </si>
  <si>
    <t>Consultancy Services for Quality Assurance of the roll out of  Water Information System in Victoria, Upper Nile, Albertine and Kyoga WMZ</t>
  </si>
  <si>
    <t>Preparation of 6 micro Catchment Management Plans in: Lot 1-Ora; Lot 2 – Laropi; Lot 3 – Ayugi; Lot 4- Anyau; Lot 5-Kaya</t>
  </si>
  <si>
    <t>Renovation and Expansion of the NWQRL at Entebbe</t>
  </si>
  <si>
    <t>Printing, Stationery, Photocopying and Binding</t>
  </si>
  <si>
    <t>GOU</t>
  </si>
  <si>
    <t>RFQ</t>
  </si>
  <si>
    <t>ODB</t>
  </si>
  <si>
    <t>Small Office Equipment</t>
  </si>
  <si>
    <t>Maintenance - Vehicles</t>
  </si>
  <si>
    <t xml:space="preserve">Renovation of non-residential buildings </t>
  </si>
  <si>
    <t xml:space="preserve">Construction of various water harvesting structures </t>
  </si>
  <si>
    <t>Printing edited CMP Guidelines and Popular versions of the CMP Guidelines</t>
  </si>
  <si>
    <t>Adaptation Fund/GOU</t>
  </si>
  <si>
    <t>Printing services for Aswa, Awoja &amp; Maziba CMPs incorporating climate change issues</t>
  </si>
  <si>
    <t>Procure hotel services  (Workshop venue+meals) to disseminate CMP guidelines</t>
  </si>
  <si>
    <t>Adaptation Fund</t>
  </si>
  <si>
    <t>RDB</t>
  </si>
  <si>
    <t>Procure and distribute seedlings to farmers</t>
  </si>
  <si>
    <t>Procurement of Inputs and implements for wetland restoration action plans</t>
  </si>
  <si>
    <t>Inputs and implements for river bank restoration action plans</t>
  </si>
  <si>
    <t>Inputs for water harvesting structures</t>
  </si>
  <si>
    <t>Inputs for biophysical conservation  structures</t>
  </si>
  <si>
    <t>Procure hotel services  (Workshop venue+meals) to conduct workshops and meetings to sensitize on the revolving fund</t>
  </si>
  <si>
    <t>Renovation of buildings at various demonstration centres</t>
  </si>
  <si>
    <t>Set up demonstration plots /material</t>
  </si>
  <si>
    <t>Consultancy to Develop a Communication plan</t>
  </si>
  <si>
    <t xml:space="preserve">Adaptation Fund </t>
  </si>
  <si>
    <t>Maintenance – Vehicles</t>
  </si>
  <si>
    <t>Computer supplies and Information Technology (IT)</t>
  </si>
  <si>
    <t xml:space="preserve">Construction of non-residential buildings </t>
  </si>
  <si>
    <t>WRPRD/WMZ</t>
  </si>
  <si>
    <t>Consultancy Services- short term</t>
  </si>
  <si>
    <t>RWSSD</t>
  </si>
  <si>
    <t>GOU/ AfDB</t>
  </si>
  <si>
    <t>GoU/AfDB</t>
  </si>
  <si>
    <t>Consultancy services for  Evaluation of Support to Rural Water Project (End of Project)</t>
  </si>
  <si>
    <t>Community planning, mobilisation and advocacy in programme districts (including launch activities)</t>
  </si>
  <si>
    <t>WURD</t>
  </si>
  <si>
    <t>Consultancy services to carry out Management Audits conducted on NWSC and small towns.</t>
  </si>
  <si>
    <t xml:space="preserve">Consultancy services on tariff review and update of Tariff policy </t>
  </si>
  <si>
    <t>ADB</t>
  </si>
  <si>
    <t xml:space="preserve">Consultancy services on developing regulatory tools </t>
  </si>
  <si>
    <t>Consultancy services to carry out Study on affordability and willingness to pay.</t>
  </si>
  <si>
    <t>GoU</t>
  </si>
  <si>
    <t>Consultancy services for Strengthening Regional Regulation Units</t>
  </si>
  <si>
    <t>Consultancy services in branding services to improve on the branding of MWE</t>
  </si>
  <si>
    <t>Consultancy services for Social media boost, advertising, design production</t>
  </si>
  <si>
    <t xml:space="preserve">Consultancy services for marketing of Water and Environment activities </t>
  </si>
  <si>
    <t>Supply of Motor Vehicles</t>
  </si>
  <si>
    <t xml:space="preserve"> ADB</t>
  </si>
  <si>
    <t>Supply and provision of equipment (drone camera etc)</t>
  </si>
  <si>
    <t>Supply of vehicle tyres and accessories to rural water supply departmental vehicles</t>
  </si>
  <si>
    <t>GOU/Donor</t>
  </si>
  <si>
    <t>Supply of assorted stationery, computer consumables and accessories</t>
  </si>
  <si>
    <t>GoU/Donor</t>
  </si>
  <si>
    <t>WQMD</t>
  </si>
  <si>
    <t>Laboratory chemicals, reagents, glassware and assorted consumables/disposables</t>
  </si>
  <si>
    <t>Procure garage service for service &amp; repairs of vehicles, generators and boats</t>
  </si>
  <si>
    <t>Procure vehicle spares: Tyres, accessories &amp; tools</t>
  </si>
  <si>
    <t>Procure services for minor repairs in the laboratory</t>
  </si>
  <si>
    <t>Procure laboratory &amp; office  Furniture and fixtures</t>
  </si>
  <si>
    <t>Procure venue, accommodation, meals &amp; catering services for meetings, workshops, retreats and seminars.</t>
  </si>
  <si>
    <t>Procure service provider for supply, installation, training and commissioning of water transport vessel</t>
  </si>
  <si>
    <t xml:space="preserve">Procure air tickets, travel documents &amp; special hire services </t>
  </si>
  <si>
    <t>F&amp;A</t>
  </si>
  <si>
    <t xml:space="preserve">Computer Supplies </t>
  </si>
  <si>
    <t xml:space="preserve">F&amp;A </t>
  </si>
  <si>
    <t xml:space="preserve">Meals and Teas </t>
  </si>
  <si>
    <t xml:space="preserve">Identity Cards </t>
  </si>
  <si>
    <t xml:space="preserve">Assorted office stationery </t>
  </si>
  <si>
    <t xml:space="preserve">small office equipment </t>
  </si>
  <si>
    <t xml:space="preserve">corporate wear Uniform </t>
  </si>
  <si>
    <t xml:space="preserve">cleaning services </t>
  </si>
  <si>
    <t xml:space="preserve">Long term consultancy </t>
  </si>
  <si>
    <t xml:space="preserve">UGX </t>
  </si>
  <si>
    <t xml:space="preserve">Vehicle Service and Repairs </t>
  </si>
  <si>
    <t>WQM/IMBCP</t>
  </si>
  <si>
    <t>Procure supervising consultant and Contractor for laboratory block in Entebbe</t>
  </si>
  <si>
    <t xml:space="preserve">Procure a consultant to undertake feasibility studies for restoration activities in the IMB </t>
  </si>
  <si>
    <t>Procure Books, Periodicals and Newspapers</t>
  </si>
  <si>
    <t>Procure Computer Supplies and IT Services</t>
  </si>
  <si>
    <t>Procure specialised goods and services (proficiency &amp; accreditation services)</t>
  </si>
  <si>
    <t>Procure small lab equipment &amp; accessories,  Laboratory chemicals, reagents, glassware and assorted consumables/disposables</t>
  </si>
  <si>
    <t>Procure consultancy for laboratory accreditation</t>
  </si>
  <si>
    <t>Procure maintenance services for Machinery, Equipment and Furniture</t>
  </si>
  <si>
    <t>Supply, Installation and Commissioning of Five (5No.) Solar Photovoltaic (PV) Energy Packages for Water Supply Schemes in Malere, Kyamutunzi, Kiboga, Kakooge and Katugo located in the Districts of Kamwenge, Kyenjojo, Kiboga and Nakasongola respectively</t>
  </si>
  <si>
    <t>UWSSD/ERT</t>
  </si>
  <si>
    <t xml:space="preserve">Donor </t>
  </si>
  <si>
    <t>Supply, Installation and Commissioning of Six (6No.) Solar Photovoltaic (PV) Energy Packages for Water Supply Schemes in Wol, Oyam, Ovujyo, Kacheri, Awoo, and Aloi located in the Districts of Agago, Oyam, Maracha, Kotido, Omoro  and Alebtong respectively</t>
  </si>
  <si>
    <t xml:space="preserve"> </t>
  </si>
  <si>
    <t xml:space="preserve">FIEFOC II  </t>
  </si>
  <si>
    <t>Donor</t>
  </si>
  <si>
    <t>Consultancy services for Forest Resources Assessment outside protected areas to establish 10 sets of private natural forests, community forests in selected hot spots in the catchment areas of the 5 schemes.</t>
  </si>
  <si>
    <t>Consultancy services for Training and technical support to GIS (Develop data base and training on GIS Applications)</t>
  </si>
  <si>
    <t>Supply of stationery and office equipment</t>
  </si>
  <si>
    <t>D/DEA</t>
  </si>
  <si>
    <t>water storage and detention facilities constructed in nyaruzinga and mpologoma wetland systems</t>
  </si>
  <si>
    <t>Procure consultancy to conduct feasibility studies on ENR</t>
  </si>
  <si>
    <t>Construction of NgomaWater Supply System</t>
  </si>
  <si>
    <t>WSDF-C</t>
  </si>
  <si>
    <t>Drilling of Production  Boreholes</t>
  </si>
  <si>
    <t>Civil Works for Office Building Renovations</t>
  </si>
  <si>
    <t>Donor/GOU</t>
  </si>
  <si>
    <t>Supply of  IEC  Materials Under framework  Contract</t>
  </si>
  <si>
    <t>D/DWRM</t>
  </si>
  <si>
    <t>Procure Computers, Laptops and associated Accessories</t>
  </si>
  <si>
    <t>Procure Printing, stationery and binding services</t>
  </si>
  <si>
    <t xml:space="preserve">Procure security services , guard protective clothing and uniforms </t>
  </si>
  <si>
    <t>Procure  office  Furniture and fixtures</t>
  </si>
  <si>
    <t>D/DWD</t>
  </si>
  <si>
    <t>Stationery and Photocopying</t>
  </si>
  <si>
    <t>Computer suppies and IT</t>
  </si>
  <si>
    <t xml:space="preserve">Small office equipment </t>
  </si>
  <si>
    <t xml:space="preserve">Vehicle Maintainance </t>
  </si>
  <si>
    <t>31-January-20</t>
  </si>
  <si>
    <t>30-Sep-19</t>
  </si>
  <si>
    <t>ATC- RWSSD</t>
  </si>
  <si>
    <t>Development of ground water recharge wells (Works)</t>
  </si>
  <si>
    <t xml:space="preserve">Installation of waste water recovery systems (Works) </t>
  </si>
  <si>
    <t>Supply and installation of Materials testing, calibration and quality assurance system (Works)</t>
  </si>
  <si>
    <t>Stakeholders engagement on Point of Use water treatment promotion (Consultancy services)</t>
  </si>
  <si>
    <t>Supply of materials for MHM and liquid soap project</t>
  </si>
  <si>
    <t>Purchase of a utility installed lab van</t>
  </si>
  <si>
    <t xml:space="preserve">Supply and Installation of an advanced laboratory refrigerator </t>
  </si>
  <si>
    <t>Supply of stationary and materials for office running</t>
  </si>
  <si>
    <t>5 year development strategy (consultancy)</t>
  </si>
  <si>
    <t>Development of manuals and guidelines for appropriate technologies (consultancy)</t>
  </si>
  <si>
    <t>Building and demonstration of appropriate technologies (Works)</t>
  </si>
  <si>
    <t xml:space="preserve">International WASH symposium </t>
  </si>
  <si>
    <t>Development and printing of Quarterly newsletters and annual report</t>
  </si>
  <si>
    <t>Designing and installation of Road signages and rebranding of ATC premises</t>
  </si>
  <si>
    <t>Supply and Installation of an automated solar powered prepaid water dispensing systems</t>
  </si>
  <si>
    <t>Supply of assorted bulky materials for production of sanitary pads</t>
  </si>
  <si>
    <t xml:space="preserve">Internet service provider and website hosting </t>
  </si>
  <si>
    <t>Maintenance of generator</t>
  </si>
  <si>
    <t>FSSD</t>
  </si>
  <si>
    <t xml:space="preserve">GOU/DONOR </t>
  </si>
  <si>
    <t>REDD+/DONOR</t>
  </si>
  <si>
    <t>NDF</t>
  </si>
  <si>
    <t xml:space="preserve">DONOR </t>
  </si>
  <si>
    <t xml:space="preserve">Power extension to water supply systems in selected towns in Umbrellas of Water and Sanitation Authorities </t>
  </si>
  <si>
    <t xml:space="preserve">UWSSD </t>
  </si>
  <si>
    <t>Supply of Bulk and Micro water meters for Umbrellas of Water and Sanitation Authorities</t>
  </si>
  <si>
    <t>Procurement for Rehabilitation and extensions, of water systems in RGCs and small towns including new water sources, reservoirs, transmission lines and distribution networks</t>
  </si>
  <si>
    <t>Purchase of Office ICT equipment</t>
  </si>
  <si>
    <t>Procurement for marketing and branding of Umbrellas of Water and Sanitation Authorities to build preference and loyalty and stimulate connectivity to piped water supply lines.</t>
  </si>
  <si>
    <t>Purchase of pipes for extensions to be used in small towns and RGC's by the Umbrellas of Water and Sanitation Authorities</t>
  </si>
  <si>
    <t>Consultancy Services for the design and re-design of piped water supply and sanitation systems in Small Towns (STs) and Rural Growth Centres (RGCs) under the Regional Umbrellas of Water and Sanitation Authorities</t>
  </si>
  <si>
    <t>UWSSD</t>
  </si>
  <si>
    <t>Supply of a resistivity sounding and imaging system for umbrellas of water and sanitation.</t>
  </si>
  <si>
    <t>Consultancy Services for Revision of the UWSSD M&amp;E System, M&amp;E Policy, M&amp;E Manual, Project / Program Specific Data Management System and Operationalization of the Revised Indicators including establishment of the respective baseline Data</t>
  </si>
  <si>
    <t>Procurement for market research and customer surveys about consumption patterns, and attitude, market trends and incomes of consumers and develop mechanisms for service delivery improvement.</t>
  </si>
  <si>
    <t>Consultancy to develop and implement business/commercial led strategies in customer care management/business management ethics to enable Umbrella of water and sanitation authorities achieve and maintain business viable fit between management, customers and other stakeholders.</t>
  </si>
  <si>
    <t>Consultancy Services for the development of Guidelines and Operations Manual for Umbrellas of water and Sanitation Authorities (second edition - including management responsibility)</t>
  </si>
  <si>
    <t>Procurement of solar energy packages for water supply and sanitation systems in small towns/Rural growth centres in Uganda</t>
  </si>
  <si>
    <t>Supply of 6 No. cesspool emptiers</t>
  </si>
  <si>
    <t>Supply of 6 no. Vehicles for project implementation and monitoring</t>
  </si>
  <si>
    <t xml:space="preserve">Supply of Office and IT Equipment </t>
  </si>
  <si>
    <t>Provision of Hotel Services for pre-construction, construction, post construction, training coordination and M&amp;E activities</t>
  </si>
  <si>
    <t>Repair and Maintenance of Vehicles</t>
  </si>
  <si>
    <t>Repair and Maintenance of IT Equipment</t>
  </si>
  <si>
    <t>Supply of stationery and Printing of IEC Materials</t>
  </si>
  <si>
    <t>Supply of tyres</t>
  </si>
  <si>
    <t>Construction of Kyenjojo-Katoke piped water supply systems in Kyenjojo district</t>
  </si>
  <si>
    <t>OCB</t>
  </si>
  <si>
    <t>Construction of Bundibugyo piped water supply systems in Bundibugyo district</t>
  </si>
  <si>
    <t>Construction of Nakasongola piped water supply systems in Nakasongola District</t>
  </si>
  <si>
    <t>Construction of Buikwe Piped water supply systems in Buikwe district</t>
  </si>
  <si>
    <t>Construction of Kayunga Busaana piped water supply system Phase II in Kayunga District</t>
  </si>
  <si>
    <t>Construction of Dokolo Piped water supply system in Dokolo district</t>
  </si>
  <si>
    <t>Construction of Kamuli Piped piped water supply systems in Kamuli district</t>
  </si>
  <si>
    <t>Construction of Kapchorwa piped water supply system in Kapchorwa district</t>
  </si>
  <si>
    <t>Consultancy services for strengthening community planning, mobilization and management arrangements in small towns water supply systems; lot 1 - Kyenjojo-Katoke, Bundibugyo Towns, lot 2 - Nakasongola, Dokolo, Kapchorwa Towns and lot 3 - Kayunga-Busana, Buikwe, Kamuli Towns</t>
  </si>
  <si>
    <t>Procurement of consultancy services to conduct studies and assessments to establish the national requirements for sewered and non - sewered sanitation services in Uganda</t>
  </si>
  <si>
    <t>Procurement of consultancy services to conduct feasibility studies and designs for sewered and/or non-sewered sewage treatment systems for Towns of Kalangala, Kayunga, Kagadi, Kiboga, Lyantonde and Kibaale</t>
  </si>
  <si>
    <t>Consultancy services for strengthening community planning, mobilization, sensitization and capacity building for; lot 1 - Nakasongola, Dokolo, Kayunga-Busana Town Water supply and Sanitation Systems</t>
  </si>
  <si>
    <t>Consultancy services for feasibility designs for pilot projects under the Uganda strategic program for climate change resilience in Upper nile and Kyoga catchments</t>
  </si>
  <si>
    <t>Consultancy services for review and update of water and sanitation services tariff policy</t>
  </si>
  <si>
    <t>Consultancy services to develop water services technical and commercial regulatory tools</t>
  </si>
  <si>
    <t>Consultancy services for economic empowerment through skills development for women and youth in Water, Sanitation and Environment activities</t>
  </si>
  <si>
    <t>Consultancy services for Development of national strategy and implementation framework for bulk water supply</t>
  </si>
  <si>
    <t>Consultancy services for update to Water and Sanitation atlas</t>
  </si>
  <si>
    <t>Consultancy services to strengthen Water and Environment Coordination and Monitoring and Evaluation framework</t>
  </si>
  <si>
    <t>Consultancy services to conduct feasibility studies in 10 No. strategic towns in various parts of Uganda</t>
  </si>
  <si>
    <t>Consultancy services to conduct catchment protection, including training of women and youth groups and monitoring of ESMP implementation under STWSSP Lot 1 - Kyenjojo-Katoke, Bundibugyo; Lot 2 - Kayunga-Busana, Nakasongola, Dokolo and Lot 3 - Buikwe, Kamuli and Kapchorwa</t>
  </si>
  <si>
    <t>Consultancy services to conduct feasibility study, detailed design and construction supervision of faecal sludge management facilities in Dokolo, Buikwe and Kyenjojo-Katooke</t>
  </si>
  <si>
    <t>Consultancy Services for Construction Supervision of Water Supply and Sanitation Systems in Busia Municipality and faecal sludge Sanitation/Facilities System, Source Protection Measures and Sanitation Facilities in Kumi-Nyero-Ngora</t>
  </si>
  <si>
    <t>Works for Construction of Busia Municipality Water Supply and faecal sludge Sanitation/Facilities System, Source Protection Measures and Sanitation Facilities in Kumi-Nyero-Ngora</t>
  </si>
  <si>
    <t>Consultancy Services for Construction Supervision of Water Supply and Sanitation Systems in (a) Namasale and Sanitation Facilities in koboko (b)Kaliro-Namungalwe and (c) Sanitation Facilities in Rukungiri</t>
  </si>
  <si>
    <t>Works for Construction of: Lot 1 : Namasale Water Supply and Sanitation System and Sanitation and Koboko Sanitation works Lot 2: Kaliro - Namungalwe Water Supply and Sanitation System Lot 3: Sanitation works for Rukungiri Municipality</t>
  </si>
  <si>
    <t>Consultancy Services for Feasibility Study, Detailed Engineering Design and Construction Supervision of Water Supply and Sanitation System in Kyegegwa-Mpara-Ruyonza</t>
  </si>
  <si>
    <t>Supply of 100,000m Pipes and Fittings for Umbrellas of Water and Sanitation under Frame Work Agreement</t>
  </si>
  <si>
    <t>Supply of 25,000 Micro and Bulk Water Meters for Umbrellas of Water and Sanitation under Framework Agreement</t>
  </si>
  <si>
    <t>Labor requirement for the installation of pipes, fittings and water meters for Umbrella Water &amp; Sanitation Authorities under Framework Agreements in : Lo1: Central, Lot 2: Eastern, Lot 3: South Western, Lot 4: Mid-Western and Lot 5: Northern</t>
  </si>
  <si>
    <t>Supply and Installation of 60 units of Electro-Mechanical equipment for Umbrella Water and Sanitation Authority under Framework Agreement</t>
  </si>
  <si>
    <t xml:space="preserve">Feasibility Study, Detailed Engineering Design and Construction Supervision of Solar Powered Piped Water Supply Systems and Sanitation Facilities in Refugee Settlements and Host Districts of: Lot 1: Arua &amp; Moyo, Lot 2: Yumbe, Lot 3: Adjumani &amp; Lamwo </t>
  </si>
  <si>
    <t xml:space="preserve">Consultancy Services for the Professionalization of Umbrellas of Water and Sanitation </t>
  </si>
  <si>
    <t xml:space="preserve">actual </t>
  </si>
  <si>
    <t>Consultancy Services To Develop Town Sanitation Plans for Towns Of Kumi, Ngora, Nyero, Rukungiri, Koboko,  Namungalwe, Kaliro, Namasale, Kyegegwa, Mpara, Ruyonza and Small Towns Of Busolwe, Kadama, Tirinyi, Kibuku, Butaleja, Budaka and a Sanitation Master Plan for Mbale Municipality</t>
  </si>
  <si>
    <t>Implementation of Developed towns Sanitation Plans</t>
  </si>
  <si>
    <t>Consultancy Services to Conduct Community Engagement, Sanitation and Hygiene Promotion, Training on Operation and Maintenance of Sanitation Facilities in Towns of Busia, Kumi, Ngora, Nyero, Rukungiri, Koboko, Namungalwe, Kaliro, Namasale, Kyegegwa, Mpara, Ruyonza and Small Towns of Busolwe, Kadama, Tirinyi, Kibuku-Butaleja-Budaka Under IWMDP</t>
  </si>
  <si>
    <t>Construction of Morulem Town Piped Water Supply Systems</t>
  </si>
  <si>
    <t>UWSSD/KWSSP</t>
  </si>
  <si>
    <t>Construction of Alerek Town Piped Water Supply Systems</t>
  </si>
  <si>
    <t>Expansion of Kacheri Town piped Water Supply Systems</t>
  </si>
  <si>
    <t>Construction of Namalu Town Piped Water Supply Systems</t>
  </si>
  <si>
    <t>Drilling of 20 Production wells in the townd under Design</t>
  </si>
  <si>
    <t>Power Extension to Pump Stations in the Towns of Amudat, Orwamuge and Kacheri</t>
  </si>
  <si>
    <t>Construction of Miinistry of Water and Environment Karamoja Regional Office Block Phase One</t>
  </si>
  <si>
    <t>Consultancy Services for Feasibility Studies and Engineering Design of Piped Water Supply Systems in the Selected Towns of Oreta/Nyakwae (Abim), Losilang (Kotido)</t>
  </si>
  <si>
    <t>Consultancy services for feasibility studies and Engineering Design of Piped Water Supply systems in Selected Towns of Kodike (Nakpak) and (Nabilatuk)</t>
  </si>
  <si>
    <t>Consultancy services for Feasibility studies and Enginigeering Design of Piped Water Systems in 5 towns of; Lorengecora (Napak), Lorengea (Nakapiripirit), Karita (Amudat), Kalapata (Kaabong) and awac (Abim)</t>
  </si>
  <si>
    <t>Consultancy services for Feasibility studies and Engineering Design of Piped Water Supply system in 5 Towns of; Amudat (Kaabong), Kapedo (Kaabong), Lokitalaebu (Kotido), Tokora (Nakapiripirit)</t>
  </si>
  <si>
    <t>Sensitisation and Baseline Surveys</t>
  </si>
  <si>
    <t>Consultancy Services (Short Term)</t>
  </si>
  <si>
    <t>Procurement of Services for Motor Vehichle Maintenance and Repairs</t>
  </si>
  <si>
    <t>Procurement of Security services</t>
  </si>
  <si>
    <t>Hotel Services, Workshops and Seminars</t>
  </si>
  <si>
    <t>Procurement of Stationery and printing of IEC materials</t>
  </si>
  <si>
    <t>Purchase of Office and ICT Equipments including Software</t>
  </si>
  <si>
    <t>Supply and Installation of pumps and Solar Packages in 3 towns Under KUWS (Lorengedwat, Lokitelaebu and Orwamuge</t>
  </si>
  <si>
    <t>Procurement of a Contractor for Construction of China-Uganda Liaoshen Industrial Park in Kapeeka town Council</t>
  </si>
  <si>
    <t>Advertising and Public Relations</t>
  </si>
  <si>
    <t>Computer Supplies &amp; IT Services</t>
  </si>
  <si>
    <t xml:space="preserve">Staff Training </t>
  </si>
  <si>
    <t>Hire of Venue (chairs, projector, etc)</t>
  </si>
  <si>
    <t>Uniforms, Beddings and Protective Gear</t>
  </si>
  <si>
    <t>ICT Equipment</t>
  </si>
  <si>
    <t>WSDF-N</t>
  </si>
  <si>
    <t>DP</t>
  </si>
  <si>
    <t>RFP</t>
  </si>
  <si>
    <t>Procurement of Security Services</t>
  </si>
  <si>
    <t>Consultancy services for detailed design of Feacal Sludge Management  facility for cluster towns of Atiak, Bibia/Elegu, Pabbo, Parabong and Amuru TC in Amuru district</t>
  </si>
  <si>
    <t xml:space="preserve">Procurement of Contractor for the Construction of Moyo Town Council Piped Water Supply System and Sanitation Facilities in Moyo District.                   </t>
  </si>
  <si>
    <t>WFPRC-N</t>
  </si>
  <si>
    <t xml:space="preserve">Procurement of lab equipment, testing kits, consumables and reagents </t>
  </si>
  <si>
    <t>UNWMZ</t>
  </si>
  <si>
    <t>Printing, Stationery, Binding</t>
  </si>
  <si>
    <t>Procurement of vehicle Tyres</t>
  </si>
  <si>
    <t>Computers and Accessories</t>
  </si>
  <si>
    <t>Internet Services</t>
  </si>
  <si>
    <t>MICRO</t>
  </si>
  <si>
    <t>M/V repairs, service, oils and lubricants</t>
  </si>
  <si>
    <t>IEC and awareness raising materials (T-Shirts and caps, Corporate shirts, banners, tier drops, year calendars, printing of brochures)</t>
  </si>
  <si>
    <t>Restoration and rehabilitation of degraded micro catchments</t>
  </si>
  <si>
    <t>Consultancy Services to Carry out Capacity Building of Selected women Groups, Communities and Schools in Cook Stove Production, Woodlot Establishment, Business management and marketing in Aswa Catchment under Eureccca Project</t>
  </si>
  <si>
    <t>WSDF-E</t>
  </si>
  <si>
    <t>Construction of Acowa Town Water Supply System.</t>
  </si>
  <si>
    <t>Construction of Idudi Town Water Supply System</t>
  </si>
  <si>
    <t xml:space="preserve">Construction of Bulangira Town Water Supply Systems </t>
  </si>
  <si>
    <t xml:space="preserve">Construction of Nasutani GFS </t>
  </si>
  <si>
    <t xml:space="preserve">Construction of Manafwa Town Council Water Supply Systems </t>
  </si>
  <si>
    <t xml:space="preserve">Construction of Tubur Water Supply Systems </t>
  </si>
  <si>
    <t xml:space="preserve">Construction of Ngenge Water Supply Systems </t>
  </si>
  <si>
    <t>Extension of Buyende TWSS</t>
  </si>
  <si>
    <t>Construction of Kanapa WSS</t>
  </si>
  <si>
    <t>Construction of Bubwaya TWSS</t>
  </si>
  <si>
    <t>Consultancy for Feasibility Studies and Designs for Mayuge area</t>
  </si>
  <si>
    <t>Consultancy for Feasibility Studies and Designs for Iganga-Idudi-Bugiri Area</t>
  </si>
  <si>
    <t>Consultancy for Feasibility Studies and Designs for Buyende Area</t>
  </si>
  <si>
    <t>Procurement of office ICT equipment</t>
  </si>
  <si>
    <t>Construction of Regional Faecal Sludge Treatment Facility.</t>
  </si>
  <si>
    <t>Supply of Furniture and fittings</t>
  </si>
  <si>
    <t>Consultancy for Media Services</t>
  </si>
  <si>
    <t>Consultancy Services for hydrological investigations, Siting, supervision of Drilling of (60) production Boreholes</t>
  </si>
  <si>
    <t>Maintenance-Vehicles</t>
  </si>
  <si>
    <t>Maintenance-Machines &amp; Equipment</t>
  </si>
  <si>
    <t>Hire of venue</t>
  </si>
  <si>
    <t>Advertising Public Relations</t>
  </si>
  <si>
    <t>Staff welfare &amp; Entertainment</t>
  </si>
  <si>
    <t>Printing, Stationery &amp; Binding</t>
  </si>
  <si>
    <t>Fuel, Lubricants &amp; Oils</t>
  </si>
  <si>
    <t xml:space="preserve">RFQ </t>
  </si>
  <si>
    <t>Uniforms and Protective Gear</t>
  </si>
  <si>
    <t>Supply of Tyres</t>
  </si>
  <si>
    <t>Survey equipment</t>
  </si>
  <si>
    <t>WESLD</t>
  </si>
  <si>
    <t xml:space="preserve">WESLD </t>
  </si>
  <si>
    <t>IA</t>
  </si>
  <si>
    <t xml:space="preserve">Computer supplies </t>
  </si>
  <si>
    <t xml:space="preserve"> Computer supplies and information Technology, servicing of Computers and photocopiers </t>
  </si>
  <si>
    <t xml:space="preserve"> Plan </t>
  </si>
  <si>
    <t xml:space="preserve"> UGX</t>
  </si>
  <si>
    <t xml:space="preserve"> GOU </t>
  </si>
  <si>
    <t xml:space="preserve"> Books, Periodical and newspapers </t>
  </si>
  <si>
    <t xml:space="preserve"> GOU</t>
  </si>
  <si>
    <t>Fuel, Lubricants and Oil.</t>
  </si>
  <si>
    <t xml:space="preserve">Procure consultancy to link NWIS to DLG Systems </t>
  </si>
  <si>
    <t>31-Aug-19</t>
  </si>
  <si>
    <t>Q1-Q2</t>
  </si>
  <si>
    <t>Q1-Q4</t>
  </si>
  <si>
    <t xml:space="preserve">Admeasuremet </t>
  </si>
  <si>
    <t xml:space="preserve">lumpsum </t>
  </si>
  <si>
    <t>Lumpsum</t>
  </si>
  <si>
    <t xml:space="preserve">Admeasurement </t>
  </si>
  <si>
    <t>2-Nov-19</t>
  </si>
  <si>
    <t>ICB</t>
  </si>
  <si>
    <t xml:space="preserve">Lupsum </t>
  </si>
  <si>
    <t>WMD</t>
  </si>
  <si>
    <t>1-10-19</t>
  </si>
  <si>
    <t xml:space="preserve">ODB </t>
  </si>
  <si>
    <t xml:space="preserve">Shopping </t>
  </si>
  <si>
    <t>LCB</t>
  </si>
  <si>
    <t xml:space="preserve">Lumsum </t>
  </si>
  <si>
    <t xml:space="preserve">Lumspum </t>
  </si>
  <si>
    <t>OBD</t>
  </si>
  <si>
    <t xml:space="preserve">Shortlist without Publication </t>
  </si>
  <si>
    <t xml:space="preserve">Shortlist with Publication </t>
  </si>
  <si>
    <t xml:space="preserve">Shortlist without  Publication </t>
  </si>
  <si>
    <t xml:space="preserve">Shortlist with  Publication </t>
  </si>
  <si>
    <t xml:space="preserve">Acatual </t>
  </si>
  <si>
    <t xml:space="preserve">Consultancy services to finalize and document Uganda's REDD+ Strategy </t>
  </si>
  <si>
    <t>REDD+</t>
  </si>
  <si>
    <t>Shortlist with Publication</t>
  </si>
  <si>
    <t>Technical advisor to support the design of  two nationally acceptable, and internationally peer-reviewed Emissions Reductions Programs (ERPs)</t>
  </si>
  <si>
    <t xml:space="preserve">Consultancy services to support implementation of Uganda REDD+ Gender  strategy and Capacity building for IP organisations </t>
  </si>
  <si>
    <t>Consultancy services to design and implement pilot Emissions Reduction Projects in two landscapes in Uganda</t>
  </si>
  <si>
    <t xml:space="preserve">Communication/ Project Officer Uganda REDD+ Project </t>
  </si>
  <si>
    <t>SS</t>
  </si>
  <si>
    <t>Lead Technical Advisor to provide technical support to Ministry of Water and Environment on REDD+ readiness activities and elaboration of the project proposals under the FIP</t>
  </si>
  <si>
    <t>Development of the National Reference Scenario and Inventory of Forest Resources</t>
  </si>
  <si>
    <t xml:space="preserve">Shortlist without publication </t>
  </si>
  <si>
    <t xml:space="preserve">worshops and seminars </t>
  </si>
  <si>
    <t xml:space="preserve">Printing and Stationery </t>
  </si>
  <si>
    <t xml:space="preserve">Fuel lubricants and oil </t>
  </si>
  <si>
    <t xml:space="preserve">GOU/Donor </t>
  </si>
  <si>
    <t>shortlist with publicaton of EOI</t>
  </si>
  <si>
    <t xml:space="preserve">Fuel </t>
  </si>
  <si>
    <t xml:space="preserve">MICRO </t>
  </si>
  <si>
    <t xml:space="preserve">Water </t>
  </si>
  <si>
    <t>GOU/RWSSD</t>
  </si>
  <si>
    <t>ITWAD</t>
  </si>
  <si>
    <t>Procure printing services for Transboundary WR reports, Technical Documentation</t>
  </si>
  <si>
    <t xml:space="preserve">Procure services for intersectoral coordination meetings  </t>
  </si>
  <si>
    <t xml:space="preserve">Procure services for NBI, LVBC, IGAD, AMCOW governance meetings  </t>
  </si>
  <si>
    <t>Procurement of Air tickets for regional and international foras (NBI, LVBC, AMCOW, IGAD, Bilateral engagements with South Sudan, D.R. Congo, Tanzania, Sudan, Rwanda, Egypt, Ethiopia etc.)</t>
  </si>
  <si>
    <t>Procurement of 1 vehicle for the department</t>
  </si>
  <si>
    <t>Procurement of Office Stationery, Sundries, office equipment</t>
  </si>
  <si>
    <t>Procurement of vehicle  tyres and spares, O&amp;M of vehicles, Oils and lubricants</t>
  </si>
  <si>
    <t>Procurement of Consultancy services for development of Nile Allocation tool</t>
  </si>
  <si>
    <t xml:space="preserve">LUMPSUM </t>
  </si>
  <si>
    <t>Procurement of consultancy services for the development of the Transboundary Strategy</t>
  </si>
  <si>
    <t>Procurement of Consultancy services for the development of Transboundary database management system</t>
  </si>
  <si>
    <t>Procurement of consultancy services for the identification of Transboundary Multipurpose Water Projects</t>
  </si>
  <si>
    <t>Procurement of consultancy services for the development of Trans-boundary wetlands monographs and priority investment plans</t>
  </si>
  <si>
    <t>Procurement of Consultancy services for Development of Kagera Catchment Management Plan between Uganda and Tanzania</t>
  </si>
  <si>
    <t>CCD</t>
  </si>
  <si>
    <t>LEAF 11</t>
  </si>
  <si>
    <t>LEAF II</t>
  </si>
  <si>
    <t xml:space="preserve">Framework </t>
  </si>
  <si>
    <t>Donor/GoU</t>
  </si>
  <si>
    <t>AWMZ</t>
  </si>
  <si>
    <t>Consultancy services to development LVEMP III Environmental and Social Management Framework</t>
  </si>
  <si>
    <t>WfP</t>
  </si>
  <si>
    <t>Construction completion of Rwengaaju Model Village Irrigation Scheme in Kabarole District</t>
  </si>
  <si>
    <t>Construction of Ojama earth dam and multipurpose water systems and facilities in Serere District</t>
  </si>
  <si>
    <t>Construction of Kawumu Irrigation Scheme in Luwero District</t>
  </si>
  <si>
    <t>Consultancy Services for Formulation of a National Irrigation Master Plan for Uganda</t>
  </si>
  <si>
    <t>22-7-19</t>
  </si>
  <si>
    <t>Consultancy Services for the Development of the Water for Production Design Manual</t>
  </si>
  <si>
    <t xml:space="preserve">Consultancy services for detailed design and supervision of Ojama dam and multi-purpose water systems and facilities in Serere District: </t>
  </si>
  <si>
    <t>Consultancy Services for Feasibility Studies and Preliminary Design of Multi-Purpose Storage Dams and Watering Facilities in Karamoja: Lot 1: Feasibility Studies and Preliminary Designs of Eight (8) Multi-Purpose Storage Dams and Watering Facilities in Moroto, Napak, Amudat and Nakapiripirit Districts</t>
  </si>
  <si>
    <t>Consultancy Services for Feasibility Studies and Preliminary Design of Multi-Purpose Storage Dams and Watering Facilities in Karamoja: Lot 2: Feasibility Studies and Preliminary Designs of Six (6) Multi-Purpose Storage Dams and Watering Facilities in Abim, Kotido and Kaaabong Districts</t>
  </si>
  <si>
    <t>Consultancy Services for Designs for Rehabilitation of Lodoon dam in Napak District</t>
  </si>
  <si>
    <t>Consultancy Services for Feasibility Studies and Design of Mega irrigation schemes around Mt. Elgon area, Mt. Rwenzori, Agoro Hills and South-western Highlands:-Lot 1: Feasibility Studies for Mega irrigation schemes around Mt. Elgon area and Design of Amagoro irrigation scheme in Tororo District and Nabigaga in Kamuli District</t>
  </si>
  <si>
    <t>31-7-19</t>
  </si>
  <si>
    <t>Consultancy Services for Feasibility Studies and Design of Mega irrigation schemes around Mt. Elgon area, Mt. Rwenzori, Agoro Hills and South-western Highlands:- Lot 2: Feasibility Studies for Mega irrigation schemes around Mt. Rwenzori area and Design of Rwimi irrigation scheme in Kabarole and Kasese Districts</t>
  </si>
  <si>
    <t>Consultancy Services for Feasibility Studies and Design of Mega irrigation schemes around Mt. Elgon area, Mt. Rwenzori, Agoro Hills and South-western Highlands:- Lot 3: Feasibility Studies for Mega irrigation schemes around Agoro Hills and Design of Nyimur, Purongo and Palyec irrigation schemes in Lamwo, Amuru and Nwoya District.</t>
  </si>
  <si>
    <t>Consultancy Services for Feasibility Studies and Detailed Designs of Medium and Large Irrigation Scale Schemes Covering Lot 1: Central Region</t>
  </si>
  <si>
    <t>Consultancy Services for Feasibility Studies and Detailed Designs of Medium and Large Irrigation Scale Schemes Covering Lot 2: The South Western Highlands</t>
  </si>
  <si>
    <t>Consultancy Services for Detailed Engineering Design of Unyama Namalu and Sipi irrigation schemes</t>
  </si>
  <si>
    <t>Consultancy services for design of Kagera corridor multi-purpose water for production infrastructure and facilities in Isingiro Districts</t>
  </si>
  <si>
    <t xml:space="preserve">Consultancy Services for Feasibility Studies and Design of Bulk water systems and Irrigation schemes: Lot 1: Lopei Bulk water systems and Irrigation scheme in Napak district </t>
  </si>
  <si>
    <t xml:space="preserve">Consultancy Services for Feasibility Studies and Design of Bulk water systems and Irrigation schemes: Lot 2: Lumbuye and Angololo Bulk water systems and Irrigation scheme in Luuka/Kaliro and Tororo districts respectively  </t>
  </si>
  <si>
    <t>Consultancy Services for Detailed design of Bulk Water Supply for Multi-Purpose uses for Kikatsi-Sanga-Kanyaryeru in Kiruhura District</t>
  </si>
  <si>
    <t>Procurement of Consultancy Services for pre-feasibility studies of Bulk Water Supply for Multi-Purpose uses for Nakasongola District</t>
  </si>
  <si>
    <t xml:space="preserve">Consultancy services for Final Design for Kabuyanda Irrigation scheme in Isingiro District under World Bank funding </t>
  </si>
  <si>
    <t>WB/GOU</t>
  </si>
  <si>
    <t xml:space="preserve">Consultancy services for Detailed Feasibility Studies and Design for Amagoro Irrigation Scheme in Tororo District under World Bank funding </t>
  </si>
  <si>
    <t>Consultancy services for Detailed Feasibility Studies &amp; Design of Matanda/Enengo Irrigation Scheme in Kanungu District under World Bank funding</t>
  </si>
  <si>
    <t>Consultancy services for Environment and Social Impact Assessment (ESIA) and Resettlement Action Plans (RAP) for Irrigation Schemes of Rwimi, Kibimba, and Matanda.</t>
  </si>
  <si>
    <t>Consultancy services for Environment and Social Impact Assessment (ESIA) and Resettlement Action Plans (RAP) for Bulk Water Systems and irrigation schemes of, Lumbuye in Kaliro/Luka, Lopei in Napak and Angololo in Tororo.</t>
  </si>
  <si>
    <t xml:space="preserve">Consultancy services for Environment and Social Impact Assessment (ESIA) and Resettlement Action Plans (RAP) for Bulk Water Systems and irrigation schemes of Unyama in Amuru, Namalu in Nakapiripirit, Sipi in Bulambuli Districts and Kiruhura Bulk water system. </t>
  </si>
  <si>
    <t>Consultancy Services for Environment and Social Impact Assessment and Resettlement Action Plans (RAP) for Bulk Water Systems and irrigation schemes of Purongo in Nwoya, Palyec in Amuru, Nabigaga in Kamuli, Amagoro in Tororo and Kagera corridor in Isingiro Districts.</t>
  </si>
  <si>
    <t>Procurement of a Service Provider to Support protection Planning for storage reservoir Catchments of Andibo in Nebbi and Ongole dams in Katakwi Districts.</t>
  </si>
  <si>
    <t xml:space="preserve"> 250, 000,000 </t>
  </si>
  <si>
    <t>Procurement of Consultancy Services for Feasibility study for Katigondo Water for Production facility in Kalungu District</t>
  </si>
  <si>
    <t>Consultancy Services for construction supervision of Rwengaaju model Village Irrigation Scheme in Kabarole District</t>
  </si>
  <si>
    <t xml:space="preserve">Consultancy services for Engineering services for strategic multi-purposes watering facilities </t>
  </si>
  <si>
    <t xml:space="preserve">Procurement of services for major repair of Earth Moving equipment </t>
  </si>
  <si>
    <t>Procurement of 5No. Earth moving equipment units (each compromising Excavator, Bull Dozer, Tipper Truck and Water Bowser)</t>
  </si>
  <si>
    <t>Procurement of consultancy services for Solar powered pumping systems</t>
  </si>
  <si>
    <t xml:space="preserve">Procurement of Design, supply, and installation of 8No. Hydraulic ram pump systems on selected wfp facilities Unit  </t>
  </si>
  <si>
    <t>Consultancy services for Baseline survey, annual update and Performance Evaluation of all WfP facilities in functionality Assessment Countrywide.</t>
  </si>
  <si>
    <t xml:space="preserve">600, 000,000 </t>
  </si>
  <si>
    <t>Consultancy Services for Pre-construction Implementation Support for Sustainable Management of Irrigation schemes and Bulk Water systems of; Lumbuye in Kaliro/Luuka Districts, Lopei in Napak District, Angololo in Tororo District, Sanga-Kikatsi-Kanyaryeru in Kiruhura District, Namatala in Mbale/Butaleja/Budaka and Kagera in Isingiro District.</t>
  </si>
  <si>
    <t>Consultancy Services for Pre-construction Implementation Support for Sustainable Management of Irrigation schemes and Bulk Water systems of; Amagoro in Tororo District, Nyimur in Lamwo District, Kibimba in Gomba District, Purongo and Unyama in Amuru District and Namalu in Nakapiripirit District</t>
  </si>
  <si>
    <t>Consultancy Services for Pre-construction Implementation Support for Sustainable Management for Irrigation schemes and watering facilities of; Water for Oil in Hoima/Kikube/Buliisa, Nabigaga in Kamuli District, Rwimi in Bunyangabu District, Palyec in Nwoya and Kabuyanda in Isingiro District.</t>
  </si>
  <si>
    <t>Consultancy Services for Pre-construction Implementation Support for Sustainable Management of Irrigation schemes and watering systems of; Sipi in Bulambuli District and Matanda in Kanungu District</t>
  </si>
  <si>
    <t>Follow up Support for Sustainable Management of Irrigation Schemes of; Doho I in Butaleja District, Mubuku I in Kasese District and Agoro in Lamwo District and Rwengaaju Irrigation Scheme in Kabarole District</t>
  </si>
  <si>
    <t>Implementation Support for Sustainable Management, Functionality and Utilization of Water for Production storage through establishment of Farmer Field Schools (FFS) at WfP Old facilities</t>
  </si>
  <si>
    <t>Procurement of Stationery Items, Cartridges and Tonners</t>
  </si>
  <si>
    <t>Procurement of ICT Equipment (Desktops, Laptops, Printers, UPS, Photocopiers and Scanners) for Water for Production Department</t>
  </si>
  <si>
    <t>Design and construction supervision of Geregere earth dam and multipurpose water systems and facilities in Agago District</t>
  </si>
  <si>
    <t>Design and construction supervision of Kyenshama earth dam and multipurpose water systems and facilities in Mbarara/Kiruhura District</t>
  </si>
  <si>
    <t>Design and construction supervision of Makokwa and Kyahi earth dam and multipurpose water systems and facilities in Gomba District</t>
  </si>
  <si>
    <t>Design and construction supervision of Ojama earth dam and multipurpose water systems and facilities in Serere District</t>
  </si>
  <si>
    <t>Consultancy Services for Detailed Design of Strategic Multi-Purpose Storage Dams, Irrigation Infrastructure and Watering Facilities of Kulodwongo in Abim, Kaputh (Panyangara) in Kotido, and Kokyeyo in Kaabong Districts.</t>
  </si>
  <si>
    <t>Consultancy Services for Detailed Design of Strategic Multi-Purpose Storage Dams, Irrigation Infrastructure and Watering Facilities of Korisae in Napak, Kokonyuko in Moroto, Kereswo in Amudat, Kanyangareng in Nakapiripirit and Komothing in Nabilatuk Districts.</t>
  </si>
  <si>
    <t>Consultancy Services for Project Planning, Design and Supervision under Drought Resilience in the Karamoja Sub-region project</t>
  </si>
  <si>
    <t>KFW/ GoU</t>
  </si>
  <si>
    <t>Consultancy services for feasibility studies and design of earth dams and multipurpose water systems and facilities in Nakapiririt/ Amudat, Moroto and Kotido districts.</t>
  </si>
  <si>
    <t>Consultancy Services for Pre-construction Implementation Support for Sustainable Management of earth dams and multipurpose water systems and facilities of; in Nakapiririt/ Amudat, Moroto and Kotido districts</t>
  </si>
  <si>
    <t>Consultancy services for Baseline survey, and development of M&amp;E system under Drought Resilience in the Karamoja Sub-region project.</t>
  </si>
  <si>
    <t xml:space="preserve">500, 000,000 </t>
  </si>
  <si>
    <t>Consultancy services for development of O&amp;M concept under Drought Resilience in the Karamoja Sub-region project.</t>
  </si>
  <si>
    <t>Design and construction of 9 valley tanks for Nakapiririt/ Amudat, Moroto and Kotido districts under Drought Resilience in the Karamoja Sub-region project.</t>
  </si>
  <si>
    <t>Consultancy services for Environment and Social Impact Assessment (ESIA) and Resettlement Action Plans (RAP) for earth dams and multipurpose water systems and facilities in Nakapiririt/ Amudat, Moroto and Kotido districts under Drought Resilience in the Karamoja Sub-region project..</t>
  </si>
  <si>
    <t>29-7-19</t>
  </si>
  <si>
    <t>HRM</t>
  </si>
  <si>
    <t xml:space="preserve">Printing of the client's charter booklets </t>
  </si>
  <si>
    <t>WSDF-SW-EURECCA</t>
  </si>
  <si>
    <t>Micro</t>
  </si>
  <si>
    <t>VWMZ</t>
  </si>
  <si>
    <t xml:space="preserve">Shorlist without publication </t>
  </si>
  <si>
    <t>WSDF-SW</t>
  </si>
  <si>
    <t>\</t>
  </si>
  <si>
    <t>08th-Jan-2020</t>
  </si>
  <si>
    <t>6th-Sept-19</t>
  </si>
  <si>
    <t>9th-Sept-19</t>
  </si>
  <si>
    <t>16th-Sept-19</t>
  </si>
  <si>
    <t>WFPRC-SW</t>
  </si>
  <si>
    <t xml:space="preserve">Q1-Q4 </t>
  </si>
  <si>
    <t>23rd-Aug-19</t>
  </si>
  <si>
    <t>27th-Aug-2019</t>
  </si>
  <si>
    <t>17th-Sept-2019</t>
  </si>
  <si>
    <t>24th-Sept-2019</t>
  </si>
  <si>
    <t xml:space="preserve">Timebased </t>
  </si>
  <si>
    <t>55,000,000</t>
  </si>
  <si>
    <t>200,000,000</t>
  </si>
  <si>
    <t>92,000,000</t>
  </si>
  <si>
    <t xml:space="preserve">Prepared By </t>
  </si>
  <si>
    <t xml:space="preserve">Approved By </t>
  </si>
  <si>
    <t>PPD</t>
  </si>
  <si>
    <t>Approved by</t>
  </si>
  <si>
    <t xml:space="preserve">Name </t>
  </si>
  <si>
    <t>procurement of IT equipment and servicing including 01 printer, 3 laptops, 2 GPSs and 01 Camera</t>
  </si>
  <si>
    <t>Printing of the Harmonised CD plans</t>
  </si>
  <si>
    <t xml:space="preserve">Construction of institutional sanitation facilities </t>
  </si>
  <si>
    <t xml:space="preserve"> small Office equipment </t>
  </si>
  <si>
    <t xml:space="preserve"> Stationery, Photocopying and Bindding </t>
  </si>
  <si>
    <t xml:space="preserve">Vehicle mantainence </t>
  </si>
  <si>
    <t>Vehicle Repairs and maintenance</t>
  </si>
  <si>
    <t>purchase of Soft ware , internet services and renewal of licences</t>
  </si>
  <si>
    <t>servicing and maintenance of office equipment such as photocopiers, printers, computers, vehicles, specialized equipment, air conditioners, etc.</t>
  </si>
  <si>
    <t xml:space="preserve">supply of Laboratory Equipment </t>
  </si>
  <si>
    <t>procurement  of IT services and computers  accessories, staionery and other office accessories</t>
  </si>
  <si>
    <t>1,800,000,000</t>
  </si>
  <si>
    <t>1,686,442,076</t>
  </si>
  <si>
    <t>1,700,000,000</t>
  </si>
  <si>
    <t>1,509,133,628</t>
  </si>
  <si>
    <t>2,000,000,000</t>
  </si>
  <si>
    <t>1,975,957,688</t>
  </si>
  <si>
    <t xml:space="preserve">supply of Fuel Oils and Lubricants </t>
  </si>
  <si>
    <t>workshops and Seminars  Quarterly review and Half annual performance review conferences</t>
  </si>
  <si>
    <t>Procurement of Branded Pillars for the demarcation of critical Wetlands in Pallisa, Namutumba, Bukedea, Buhweju, Kanungu, Kamwenge, Kwania, Alebtong, Pader, Omoro, Nakapiririt, Kasanda, Mityana, Nakaseke, Kayunga and Masaka</t>
  </si>
  <si>
    <t>Procurement of motorcycles</t>
  </si>
  <si>
    <t>Procurement of 1 single cabin pickups mounted with crew seat procured</t>
  </si>
  <si>
    <t>Procurement of Double cabin vechicle procured</t>
  </si>
  <si>
    <t>MINISTRY OF WATER &amp; ENVIRONMENT PROCUREMENT  PLAN FY 2019-20</t>
  </si>
  <si>
    <t>Variation to Construction of wadelai Irrigation scheme in Nebi District</t>
  </si>
  <si>
    <t>Variation to Construction of Tochi Irrigation scheme in Oyam District</t>
  </si>
  <si>
    <t>Variation to Construction of Doho Irrigation scheme in Butalejja District</t>
  </si>
  <si>
    <t xml:space="preserve">Consultancy Services for Social Compliance Auditor for the  Drought Resilience Project in the Karamoja Sub-region </t>
  </si>
  <si>
    <t xml:space="preserve">Consultancy Services for Management Consultant for the  Drought Resilience Project in the Karamoja Sub-region </t>
  </si>
  <si>
    <t>WFP</t>
  </si>
  <si>
    <t>Consultancy Services for Preparation of Environment and Social Management Framework (ESMF) and Indigenous Peoples Planning Framework (IPPF) for the Drought Resilience Project in the Karamoja Sub-region.</t>
  </si>
  <si>
    <t>Consultancy Services for Cadastral Survey and Titling of Irrigation Schemes of Lot 1: Rakai Bulk Water Scheme in Rakai District, Olweny Irrigation Scheme in Lira District and Rwengajju Irrigation Scheme in Kabarole District.</t>
  </si>
  <si>
    <t>shortlist without  publicaton of EOI</t>
  </si>
  <si>
    <t>Consultancy Services for Cadastral Survey and Titling of Irrigation Schemes of Lot 2: Mubuku II, Doho II and Ngenge Irrigation Schemes in Kasese, Butaleja and Kween Districts</t>
  </si>
  <si>
    <t>Consultancy Services for Cadastral Survey and Titling of Irrigation Schemes of Lot 3: Tochi, Wadelai and Agoro Irrigation Schemes in Oyam, Pakwach and Lamwo Districts.</t>
  </si>
  <si>
    <t>Individual Consultancy Services for Development of an Emergency Preparedness Plan (EPP) for Kabuyanda Irrigation Scheme in Isingiro District.</t>
  </si>
  <si>
    <t>Consultancy services for Environment and Social Impact Assessment (ESIA) and Resettlement Action Plans (RAP) for Nyimur Irrigation Scheme in Lamwo District.</t>
  </si>
  <si>
    <r>
      <t>Consultancy Services for Feasibility Studies and D</t>
    </r>
    <r>
      <rPr>
        <sz val="12"/>
        <color theme="1"/>
        <rFont val="Times New Roman"/>
        <family val="1"/>
      </rPr>
      <t>etailed Designs of Large Irrigation Scale Schemes in West Nile lowlands</t>
    </r>
  </si>
  <si>
    <t>shortlist with publication of EOI</t>
  </si>
  <si>
    <t xml:space="preserve">Consultancy services for detailed design of Rushozi dam and multi-purpose water systems and facilities in Mbarara District </t>
  </si>
  <si>
    <t>Consultancy Services for Conditional Assessment and Development of Rehabilitation, Operation and Maintenance Plan for Water for Production facilities in the Cattle Corridor Districts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</si>
</sst>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 #,##0_-;\-* #,##0_-;_-* &quot;-&quot;_-;_-@_-"/>
    <numFmt numFmtId="165" formatCode="_-* #,##0.00_-;\-* #,##0.00_-;_-* &quot;-&quot;??_-;_-@_-"/>
    <numFmt numFmtId="166" formatCode="_(* #,##0_);_(* \(#,##0\);_(* &quot;-&quot;??_);_(@_)"/>
    <numFmt numFmtId="167" formatCode="[$-409]d\-mmm\-yy;@"/>
    <numFmt numFmtId="168" formatCode="d\-mmm\-yy;@"/>
    <numFmt numFmtId="169" formatCode="#,##0\ ;\-#,##0\ ;&quot; -&quot;#\ ;@\ "/>
    <numFmt numFmtId="170" formatCode="#,##0.00\ ;&quot; (&quot;#,##0.00\);&quot; -&quot;#\ ;@\ "/>
  </numFmts>
  <fonts count="46">
    <font>
      <sz val="11"/>
      <color theme="1"/>
      <name val="Calibri"/>
      <family val="2"/>
      <scheme val="minor"/>
    </font>
    <font>
      <sz val="11"/>
      <color indexed="8"/>
      <name val="Calibri"/>
      <family val="2"/>
    </font>
    <font>
      <sz val="12"/>
      <name val="Times New Roman"/>
      <family val="1"/>
    </font>
    <font>
      <sz val="10"/>
      <name val="Arial"/>
      <family val="2"/>
    </font>
    <font>
      <sz val="11"/>
      <color indexed="8"/>
      <name val="Calibri"/>
      <family val="2"/>
    </font>
    <font>
      <sz val="11"/>
      <color indexed="8"/>
      <name val="Times New Roman"/>
      <family val="1"/>
    </font>
    <font>
      <sz val="11"/>
      <color indexed="8"/>
      <name val="Calibri"/>
      <family val="2"/>
    </font>
    <font>
      <sz val="22"/>
      <name val="Times New Roman"/>
      <family val="1"/>
    </font>
    <font>
      <sz val="22"/>
      <name val="Calibri"/>
      <family val="2"/>
    </font>
    <font>
      <b/>
      <sz val="22"/>
      <name val="Times New Roman"/>
      <family val="1"/>
    </font>
    <font>
      <b/>
      <sz val="16"/>
      <name val="Times New Roman"/>
      <family val="1"/>
    </font>
    <font>
      <sz val="16"/>
      <name val="Times New Roman"/>
      <family val="1"/>
    </font>
    <font>
      <sz val="16"/>
      <name val="Calibri"/>
      <family val="2"/>
    </font>
    <font>
      <sz val="16"/>
      <name val="CG Times "/>
    </font>
    <font>
      <sz val="16"/>
      <name val="CG Times"/>
    </font>
    <font>
      <sz val="16"/>
      <name val="Book Antiqua"/>
      <family val="1"/>
    </font>
    <font>
      <sz val="16"/>
      <name val="Arial"/>
      <family val="2"/>
    </font>
    <font>
      <sz val="14"/>
      <name val="Times New Roman"/>
      <family val="1"/>
    </font>
    <font>
      <sz val="14"/>
      <color indexed="8"/>
      <name val="Times New Roman"/>
      <family val="1"/>
    </font>
    <font>
      <sz val="10"/>
      <name val="Times New Roman"/>
      <family val="1"/>
    </font>
    <font>
      <sz val="11"/>
      <name val="Times New Roman"/>
      <family val="1"/>
    </font>
    <font>
      <sz val="12"/>
      <color indexed="8"/>
      <name val="Times New Roman"/>
      <family val="1"/>
    </font>
    <font>
      <sz val="14"/>
      <color indexed="8"/>
      <name val="Book Antiqua"/>
      <family val="1"/>
    </font>
    <font>
      <b/>
      <sz val="14"/>
      <name val="Book Antiqua"/>
      <family val="1"/>
    </font>
    <font>
      <sz val="14"/>
      <name val="Book Antiqua"/>
      <family val="1"/>
    </font>
    <font>
      <b/>
      <sz val="14"/>
      <name val="Times New Roman"/>
      <family val="1"/>
    </font>
    <font>
      <sz val="14"/>
      <name val="Arial"/>
      <family val="2"/>
    </font>
    <font>
      <sz val="11"/>
      <color rgb="FFFF0000"/>
      <name val="Times New Roman"/>
      <family val="1"/>
    </font>
    <font>
      <sz val="22"/>
      <name val="Calibri"/>
      <family val="2"/>
      <scheme val="minor"/>
    </font>
    <font>
      <sz val="16"/>
      <color theme="1"/>
      <name val="CG Times "/>
    </font>
    <font>
      <sz val="16"/>
      <name val="Calibri"/>
      <family val="2"/>
      <scheme val="minor"/>
    </font>
    <font>
      <sz val="16"/>
      <color theme="1"/>
      <name val="Times New Roman"/>
      <family val="1"/>
    </font>
    <font>
      <sz val="14"/>
      <color theme="1"/>
      <name val="Times New Roman"/>
      <family val="1"/>
    </font>
    <font>
      <sz val="14"/>
      <color theme="1"/>
      <name val="Calibri"/>
      <family val="2"/>
      <scheme val="minor"/>
    </font>
    <font>
      <sz val="14"/>
      <color rgb="FFFF0000"/>
      <name val="Times New Roman"/>
      <family val="1"/>
    </font>
    <font>
      <sz val="16"/>
      <color rgb="FFFF0000"/>
      <name val="Times New Roman"/>
      <family val="1"/>
    </font>
    <font>
      <sz val="12"/>
      <name val="Book Antiqua"/>
      <family val="1"/>
    </font>
    <font>
      <sz val="11"/>
      <color rgb="FF000000"/>
      <name val="Tahoma"/>
      <family val="2"/>
    </font>
    <font>
      <sz val="11"/>
      <color theme="1"/>
      <name val="Times New Roman"/>
      <family val="1"/>
    </font>
    <font>
      <sz val="11"/>
      <name val="Calibri"/>
      <family val="2"/>
    </font>
    <font>
      <sz val="12"/>
      <color theme="1"/>
      <name val="Book Antiqua"/>
      <family val="1"/>
    </font>
    <font>
      <sz val="12"/>
      <name val="Arial"/>
      <family val="2"/>
    </font>
    <font>
      <sz val="12"/>
      <color theme="1"/>
      <name val="Times New Roman"/>
      <family val="1"/>
    </font>
    <font>
      <sz val="10"/>
      <name val="CG Times "/>
    </font>
    <font>
      <sz val="12"/>
      <color rgb="FF000000"/>
      <name val="Times New Roman"/>
      <family val="1"/>
    </font>
    <font>
      <b/>
      <sz val="22"/>
      <name val="Calibri"/>
      <family val="2"/>
    </font>
  </fonts>
  <fills count="6">
    <fill>
      <patternFill patternType="none"/>
    </fill>
    <fill>
      <patternFill patternType="gray125"/>
    </fill>
    <fill>
      <patternFill patternType="solid">
        <fgColor indexed="13"/>
        <bgColor indexed="64"/>
      </patternFill>
    </fill>
    <fill>
      <patternFill patternType="solid">
        <fgColor indexed="9"/>
        <bgColor indexed="26"/>
      </patternFill>
    </fill>
    <fill>
      <patternFill patternType="solid">
        <fgColor theme="0"/>
        <bgColor indexed="64"/>
      </patternFill>
    </fill>
    <fill>
      <patternFill patternType="solid">
        <fgColor theme="0"/>
        <bgColor indexed="26"/>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s>
  <cellStyleXfs count="153">
    <xf numFmtId="0" fontId="0" fillId="0" borderId="0"/>
    <xf numFmtId="43" fontId="4"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5" fontId="1"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4" fillId="0" borderId="0" applyFont="0" applyFill="0" applyBorder="0" applyAlignment="0" applyProtection="0"/>
    <xf numFmtId="0" fontId="1" fillId="0" borderId="0"/>
  </cellStyleXfs>
  <cellXfs count="466">
    <xf numFmtId="0" fontId="0" fillId="0" borderId="0" xfId="0"/>
    <xf numFmtId="0" fontId="5" fillId="0" borderId="0" xfId="0" applyFont="1"/>
    <xf numFmtId="0" fontId="5" fillId="0" borderId="0" xfId="0" applyFont="1" applyFill="1"/>
    <xf numFmtId="0" fontId="2" fillId="0" borderId="1" xfId="0" applyFont="1" applyFill="1" applyBorder="1"/>
    <xf numFmtId="0" fontId="27" fillId="0" borderId="0" xfId="0" applyFont="1"/>
    <xf numFmtId="0" fontId="5" fillId="0" borderId="0" xfId="0" applyFont="1" applyFill="1" applyAlignment="1"/>
    <xf numFmtId="0" fontId="7" fillId="0" borderId="0" xfId="0" applyFont="1"/>
    <xf numFmtId="0" fontId="8" fillId="0" borderId="0" xfId="0" applyFont="1"/>
    <xf numFmtId="49" fontId="7" fillId="0" borderId="0" xfId="0" applyNumberFormat="1" applyFont="1" applyFill="1" applyBorder="1" applyAlignment="1" applyProtection="1">
      <protection locked="0"/>
    </xf>
    <xf numFmtId="0" fontId="8" fillId="2" borderId="0" xfId="0" applyFont="1" applyFill="1"/>
    <xf numFmtId="0" fontId="2" fillId="0" borderId="0" xfId="0" applyFont="1" applyFill="1" applyBorder="1"/>
    <xf numFmtId="0" fontId="8" fillId="0" borderId="0" xfId="0" applyFont="1" applyAlignment="1">
      <alignment wrapText="1"/>
    </xf>
    <xf numFmtId="0" fontId="28" fillId="0" borderId="0" xfId="0" applyFont="1"/>
    <xf numFmtId="0" fontId="8" fillId="0" borderId="0" xfId="0" applyFont="1" applyFill="1"/>
    <xf numFmtId="0" fontId="7" fillId="0" borderId="0" xfId="0" applyFont="1" applyAlignment="1">
      <alignment horizontal="left"/>
    </xf>
    <xf numFmtId="0" fontId="11" fillId="0" borderId="0" xfId="0" applyFont="1"/>
    <xf numFmtId="0" fontId="12" fillId="0" borderId="0" xfId="0" applyFont="1"/>
    <xf numFmtId="49"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top" wrapText="1"/>
    </xf>
    <xf numFmtId="0" fontId="11" fillId="0" borderId="1" xfId="0" applyFont="1" applyBorder="1"/>
    <xf numFmtId="0" fontId="11" fillId="4" borderId="1" xfId="0" applyFont="1" applyFill="1" applyBorder="1"/>
    <xf numFmtId="3" fontId="29" fillId="0" borderId="1" xfId="0" applyNumberFormat="1" applyFont="1" applyBorder="1"/>
    <xf numFmtId="49" fontId="11" fillId="0" borderId="1" xfId="0" applyNumberFormat="1" applyFont="1" applyFill="1" applyBorder="1" applyAlignment="1" applyProtection="1">
      <protection locked="0"/>
    </xf>
    <xf numFmtId="49" fontId="11" fillId="0" borderId="2" xfId="0" applyNumberFormat="1" applyFont="1" applyFill="1" applyBorder="1" applyAlignment="1" applyProtection="1">
      <protection locked="0"/>
    </xf>
    <xf numFmtId="167" fontId="13" fillId="0" borderId="1" xfId="0" applyNumberFormat="1" applyFont="1" applyFill="1" applyBorder="1" applyAlignment="1" applyProtection="1">
      <protection locked="0"/>
    </xf>
    <xf numFmtId="15" fontId="11" fillId="0" borderId="1" xfId="0" applyNumberFormat="1" applyFont="1" applyBorder="1" applyAlignment="1">
      <alignment horizontal="left"/>
    </xf>
    <xf numFmtId="166" fontId="11" fillId="0" borderId="1" xfId="1" applyNumberFormat="1" applyFont="1" applyBorder="1" applyAlignment="1">
      <alignment horizontal="right"/>
    </xf>
    <xf numFmtId="0" fontId="11" fillId="4" borderId="1" xfId="0" applyFont="1" applyFill="1" applyBorder="1" applyAlignment="1">
      <alignment wrapText="1"/>
    </xf>
    <xf numFmtId="3" fontId="11" fillId="0" borderId="1" xfId="0" applyNumberFormat="1" applyFont="1" applyBorder="1" applyAlignment="1">
      <alignment horizontal="right"/>
    </xf>
    <xf numFmtId="3" fontId="11" fillId="0" borderId="1" xfId="0" applyNumberFormat="1" applyFont="1" applyBorder="1"/>
    <xf numFmtId="166" fontId="11" fillId="0" borderId="1" xfId="1" applyNumberFormat="1" applyFont="1" applyBorder="1"/>
    <xf numFmtId="49" fontId="11" fillId="0" borderId="1" xfId="0" applyNumberFormat="1" applyFont="1" applyFill="1" applyBorder="1" applyAlignment="1"/>
    <xf numFmtId="3" fontId="12" fillId="0" borderId="0" xfId="0" applyNumberFormat="1" applyFont="1"/>
    <xf numFmtId="0" fontId="11" fillId="0" borderId="1" xfId="0" applyFont="1" applyBorder="1" applyAlignment="1">
      <alignment wrapText="1"/>
    </xf>
    <xf numFmtId="166" fontId="11" fillId="0" borderId="1" xfId="1" applyNumberFormat="1" applyFont="1" applyBorder="1" applyAlignment="1">
      <alignment wrapText="1"/>
    </xf>
    <xf numFmtId="49" fontId="11" fillId="0" borderId="1" xfId="0" applyNumberFormat="1" applyFont="1" applyFill="1" applyBorder="1" applyAlignment="1" applyProtection="1">
      <alignment wrapText="1"/>
      <protection locked="0"/>
    </xf>
    <xf numFmtId="49" fontId="11" fillId="0" borderId="1" xfId="0" applyNumberFormat="1" applyFont="1" applyFill="1" applyBorder="1" applyAlignment="1">
      <alignment wrapText="1"/>
    </xf>
    <xf numFmtId="15" fontId="11" fillId="0" borderId="1" xfId="0" applyNumberFormat="1" applyFont="1" applyBorder="1" applyAlignment="1">
      <alignment horizontal="left" wrapText="1"/>
    </xf>
    <xf numFmtId="0" fontId="12" fillId="0" borderId="0" xfId="0" applyFont="1" applyAlignment="1">
      <alignment wrapText="1"/>
    </xf>
    <xf numFmtId="0" fontId="11" fillId="0" borderId="1" xfId="0" applyFont="1" applyBorder="1" applyAlignment="1">
      <alignment horizontal="left"/>
    </xf>
    <xf numFmtId="0" fontId="30" fillId="0" borderId="0" xfId="0" applyFont="1"/>
    <xf numFmtId="0" fontId="11" fillId="0" borderId="1" xfId="0" applyFont="1" applyFill="1" applyBorder="1"/>
    <xf numFmtId="166" fontId="11" fillId="0" borderId="1" xfId="1" applyNumberFormat="1" applyFont="1" applyFill="1" applyBorder="1"/>
    <xf numFmtId="0" fontId="12" fillId="0" borderId="0" xfId="0" applyFont="1" applyFill="1"/>
    <xf numFmtId="14" fontId="11" fillId="0" borderId="1" xfId="0" applyNumberFormat="1" applyFont="1" applyBorder="1" applyAlignment="1">
      <alignment horizontal="left"/>
    </xf>
    <xf numFmtId="0" fontId="11" fillId="0" borderId="0" xfId="0" applyFont="1" applyBorder="1"/>
    <xf numFmtId="0" fontId="11" fillId="0" borderId="3" xfId="0" applyFont="1" applyBorder="1"/>
    <xf numFmtId="49" fontId="11" fillId="0" borderId="1" xfId="0" applyNumberFormat="1" applyFont="1" applyFill="1" applyBorder="1" applyAlignment="1" applyProtection="1">
      <alignment horizontal="left"/>
      <protection locked="0"/>
    </xf>
    <xf numFmtId="37" fontId="11" fillId="0" borderId="1" xfId="1" applyNumberFormat="1" applyFont="1" applyFill="1" applyBorder="1" applyAlignment="1" applyProtection="1">
      <alignment horizontal="right" vertical="top" wrapText="1"/>
      <protection locked="0"/>
    </xf>
    <xf numFmtId="37" fontId="11" fillId="0" borderId="1" xfId="1" applyNumberFormat="1" applyFont="1" applyFill="1" applyBorder="1" applyAlignment="1" applyProtection="1">
      <alignment horizontal="left" vertical="top" wrapText="1"/>
      <protection locked="0"/>
    </xf>
    <xf numFmtId="3" fontId="11" fillId="0" borderId="1" xfId="0" applyNumberFormat="1" applyFont="1" applyFill="1" applyBorder="1"/>
    <xf numFmtId="0" fontId="11" fillId="0" borderId="1" xfId="0" applyFont="1" applyFill="1" applyBorder="1" applyAlignment="1">
      <alignment horizontal="left"/>
    </xf>
    <xf numFmtId="37" fontId="11" fillId="0" borderId="1" xfId="1" applyNumberFormat="1" applyFont="1" applyFill="1" applyBorder="1" applyAlignment="1">
      <alignment horizontal="right" vertical="top" wrapText="1"/>
    </xf>
    <xf numFmtId="0" fontId="11" fillId="0" borderId="0" xfId="0" applyFont="1" applyFill="1" applyBorder="1"/>
    <xf numFmtId="14" fontId="11" fillId="0" borderId="1" xfId="0" applyNumberFormat="1" applyFont="1" applyFill="1" applyBorder="1" applyAlignment="1">
      <alignment horizontal="left"/>
    </xf>
    <xf numFmtId="15" fontId="11" fillId="0" borderId="0" xfId="0" applyNumberFormat="1" applyFont="1" applyBorder="1"/>
    <xf numFmtId="166" fontId="11" fillId="4" borderId="1" xfId="1" applyNumberFormat="1" applyFont="1" applyFill="1" applyBorder="1"/>
    <xf numFmtId="3" fontId="11" fillId="4" borderId="1" xfId="0" applyNumberFormat="1" applyFont="1" applyFill="1" applyBorder="1"/>
    <xf numFmtId="0" fontId="11" fillId="0" borderId="1" xfId="0" applyFont="1" applyBorder="1" applyAlignment="1"/>
    <xf numFmtId="3" fontId="11" fillId="0" borderId="1" xfId="0" applyNumberFormat="1" applyFont="1" applyBorder="1" applyAlignment="1"/>
    <xf numFmtId="15" fontId="11" fillId="0" borderId="0" xfId="0" applyNumberFormat="1" applyFont="1" applyFill="1" applyBorder="1"/>
    <xf numFmtId="0" fontId="31" fillId="0" borderId="1" xfId="0" applyFont="1" applyBorder="1" applyAlignment="1"/>
    <xf numFmtId="3" fontId="31" fillId="0" borderId="1" xfId="0" applyNumberFormat="1" applyFont="1" applyBorder="1" applyAlignment="1"/>
    <xf numFmtId="0" fontId="31" fillId="0" borderId="1" xfId="0" applyFont="1" applyBorder="1"/>
    <xf numFmtId="0" fontId="10" fillId="0" borderId="1" xfId="0" applyFont="1" applyBorder="1" applyAlignment="1"/>
    <xf numFmtId="49" fontId="11" fillId="0" borderId="1" xfId="0" applyNumberFormat="1" applyFont="1" applyFill="1" applyBorder="1" applyAlignment="1" applyProtection="1">
      <alignment horizontal="left" vertical="top" wrapText="1"/>
      <protection locked="0"/>
    </xf>
    <xf numFmtId="0" fontId="11" fillId="0" borderId="2" xfId="0" applyFont="1" applyBorder="1" applyAlignment="1"/>
    <xf numFmtId="49" fontId="10" fillId="0" borderId="1" xfId="0" applyNumberFormat="1" applyFont="1" applyFill="1" applyBorder="1" applyAlignment="1">
      <alignment horizontal="center" vertical="top"/>
    </xf>
    <xf numFmtId="166" fontId="31" fillId="4" borderId="1" xfId="1" applyNumberFormat="1" applyFont="1" applyFill="1" applyBorder="1"/>
    <xf numFmtId="0" fontId="10" fillId="0" borderId="1" xfId="0" applyFont="1" applyBorder="1" applyAlignment="1">
      <alignment vertical="top"/>
    </xf>
    <xf numFmtId="15" fontId="11" fillId="0" borderId="3" xfId="0" applyNumberFormat="1" applyFont="1" applyBorder="1" applyAlignment="1">
      <alignment horizontal="left"/>
    </xf>
    <xf numFmtId="0" fontId="10" fillId="0" borderId="2" xfId="0" applyFont="1" applyBorder="1" applyAlignment="1"/>
    <xf numFmtId="0" fontId="10" fillId="0" borderId="1" xfId="0" applyFont="1" applyBorder="1" applyAlignment="1">
      <alignment horizontal="center" vertical="top"/>
    </xf>
    <xf numFmtId="0" fontId="30" fillId="0" borderId="1" xfId="0" applyFont="1" applyBorder="1"/>
    <xf numFmtId="0" fontId="12" fillId="0" borderId="1" xfId="0" applyFont="1" applyBorder="1"/>
    <xf numFmtId="4" fontId="11" fillId="0" borderId="1" xfId="0" applyNumberFormat="1" applyFont="1" applyBorder="1"/>
    <xf numFmtId="0" fontId="11" fillId="5" borderId="1" xfId="146" applyFont="1" applyFill="1" applyBorder="1" applyAlignment="1">
      <alignment horizontal="left" vertical="center" wrapText="1"/>
    </xf>
    <xf numFmtId="169" fontId="11" fillId="5" borderId="1" xfId="1" applyNumberFormat="1" applyFont="1" applyFill="1" applyBorder="1" applyAlignment="1" applyProtection="1">
      <alignment horizontal="left" vertical="center" wrapText="1"/>
    </xf>
    <xf numFmtId="0" fontId="11" fillId="4" borderId="1" xfId="0" applyFont="1" applyFill="1" applyBorder="1" applyAlignment="1"/>
    <xf numFmtId="0" fontId="31" fillId="4" borderId="1" xfId="0" applyFont="1" applyFill="1" applyBorder="1" applyAlignment="1"/>
    <xf numFmtId="9" fontId="11" fillId="0" borderId="1" xfId="151" applyFont="1" applyFill="1" applyBorder="1" applyAlignment="1" applyProtection="1">
      <protection locked="0"/>
    </xf>
    <xf numFmtId="168" fontId="11" fillId="3" borderId="1" xfId="144" applyNumberFormat="1" applyFont="1" applyFill="1" applyBorder="1" applyAlignment="1">
      <alignment horizontal="center" vertical="center" wrapText="1"/>
    </xf>
    <xf numFmtId="14" fontId="11" fillId="0" borderId="1" xfId="0" applyNumberFormat="1" applyFont="1" applyFill="1" applyBorder="1" applyAlignment="1" applyProtection="1">
      <protection locked="0"/>
    </xf>
    <xf numFmtId="0" fontId="32" fillId="0" borderId="0" xfId="0" applyFont="1" applyAlignment="1">
      <alignment vertical="center"/>
    </xf>
    <xf numFmtId="0" fontId="19" fillId="0" borderId="1" xfId="0" applyFont="1" applyBorder="1"/>
    <xf numFmtId="0" fontId="20" fillId="0" borderId="1" xfId="0" applyFont="1" applyBorder="1"/>
    <xf numFmtId="49" fontId="11" fillId="0" borderId="0" xfId="0" applyNumberFormat="1" applyFont="1" applyFill="1" applyBorder="1" applyAlignment="1" applyProtection="1">
      <protection locked="0"/>
    </xf>
    <xf numFmtId="167" fontId="13" fillId="0" borderId="2" xfId="0" applyNumberFormat="1" applyFont="1" applyFill="1" applyBorder="1" applyAlignment="1" applyProtection="1">
      <protection locked="0"/>
    </xf>
    <xf numFmtId="0" fontId="11" fillId="0" borderId="3" xfId="0" applyFont="1" applyBorder="1" applyAlignment="1"/>
    <xf numFmtId="0" fontId="17" fillId="0" borderId="1" xfId="0" applyFont="1" applyBorder="1"/>
    <xf numFmtId="0" fontId="17" fillId="0" borderId="1" xfId="0" applyFont="1" applyFill="1" applyBorder="1"/>
    <xf numFmtId="0" fontId="17" fillId="4" borderId="1" xfId="144" applyFont="1" applyFill="1" applyBorder="1" applyAlignment="1">
      <alignment horizontal="justify" vertical="justify" wrapText="1"/>
    </xf>
    <xf numFmtId="0" fontId="17" fillId="0" borderId="1" xfId="0" applyFont="1" applyFill="1" applyBorder="1" applyAlignment="1"/>
    <xf numFmtId="3" fontId="17" fillId="0" borderId="1" xfId="144" applyNumberFormat="1" applyFont="1" applyFill="1" applyBorder="1" applyAlignment="1"/>
    <xf numFmtId="0" fontId="17" fillId="0" borderId="1" xfId="144" applyFont="1" applyFill="1" applyBorder="1"/>
    <xf numFmtId="49" fontId="17" fillId="0" borderId="1" xfId="0" applyNumberFormat="1" applyFont="1" applyFill="1" applyBorder="1" applyAlignment="1" applyProtection="1">
      <alignment horizontal="left" vertical="top" wrapText="1"/>
      <protection locked="0"/>
    </xf>
    <xf numFmtId="49" fontId="17" fillId="0" borderId="1" xfId="0" applyNumberFormat="1" applyFont="1" applyFill="1" applyBorder="1" applyAlignment="1" applyProtection="1">
      <protection locked="0"/>
    </xf>
    <xf numFmtId="167" fontId="17" fillId="0" borderId="1" xfId="0" applyNumberFormat="1" applyFont="1" applyFill="1" applyBorder="1" applyAlignment="1" applyProtection="1">
      <protection locked="0"/>
    </xf>
    <xf numFmtId="15" fontId="17" fillId="0" borderId="1" xfId="0" applyNumberFormat="1" applyFont="1" applyBorder="1"/>
    <xf numFmtId="0" fontId="21" fillId="0" borderId="0" xfId="0" applyFont="1"/>
    <xf numFmtId="0" fontId="17" fillId="0" borderId="6" xfId="0" applyFont="1" applyBorder="1"/>
    <xf numFmtId="0" fontId="23" fillId="0" borderId="7" xfId="0" applyFont="1" applyBorder="1"/>
    <xf numFmtId="0" fontId="23" fillId="0" borderId="8" xfId="0" applyFont="1" applyBorder="1"/>
    <xf numFmtId="0" fontId="24" fillId="0" borderId="8" xfId="0" applyFont="1" applyBorder="1"/>
    <xf numFmtId="0" fontId="23" fillId="0" borderId="6" xfId="0" applyFont="1" applyBorder="1"/>
    <xf numFmtId="0" fontId="23" fillId="0" borderId="1" xfId="0" applyFont="1" applyBorder="1"/>
    <xf numFmtId="0" fontId="24" fillId="0" borderId="1" xfId="0" applyFont="1" applyBorder="1"/>
    <xf numFmtId="0" fontId="22" fillId="0" borderId="6" xfId="0" applyFont="1" applyBorder="1"/>
    <xf numFmtId="0" fontId="22" fillId="0" borderId="1" xfId="0" applyFont="1" applyBorder="1"/>
    <xf numFmtId="49" fontId="23" fillId="0" borderId="1" xfId="0" applyNumberFormat="1" applyFont="1" applyFill="1" applyBorder="1"/>
    <xf numFmtId="49" fontId="24" fillId="0" borderId="1" xfId="0" applyNumberFormat="1" applyFont="1" applyFill="1" applyBorder="1"/>
    <xf numFmtId="0" fontId="25" fillId="0" borderId="1" xfId="0" applyFont="1" applyBorder="1" applyAlignment="1">
      <alignment vertical="top"/>
    </xf>
    <xf numFmtId="49" fontId="25" fillId="0" borderId="1" xfId="0" applyNumberFormat="1" applyFont="1" applyFill="1" applyBorder="1" applyAlignment="1">
      <alignment horizontal="center" vertical="top"/>
    </xf>
    <xf numFmtId="0" fontId="25" fillId="0" borderId="1" xfId="0" applyFont="1" applyFill="1" applyBorder="1" applyAlignment="1">
      <alignment horizontal="center" vertical="top" wrapText="1"/>
    </xf>
    <xf numFmtId="0" fontId="17" fillId="0" borderId="1" xfId="0" applyFont="1" applyBorder="1" applyAlignment="1"/>
    <xf numFmtId="0" fontId="25" fillId="0" borderId="1" xfId="0" applyFont="1" applyBorder="1" applyAlignment="1">
      <alignment horizontal="center" vertical="top"/>
    </xf>
    <xf numFmtId="0" fontId="17" fillId="4" borderId="1" xfId="0" applyFont="1" applyFill="1" applyBorder="1" applyAlignment="1">
      <alignment horizontal="justify" vertical="justify" wrapText="1" shrinkToFit="1"/>
    </xf>
    <xf numFmtId="49" fontId="17" fillId="0" borderId="1" xfId="0" applyNumberFormat="1" applyFont="1" applyFill="1" applyBorder="1" applyAlignment="1" applyProtection="1">
      <alignment horizontal="center" wrapText="1"/>
      <protection locked="0"/>
    </xf>
    <xf numFmtId="166" fontId="17" fillId="0" borderId="1" xfId="1" applyNumberFormat="1" applyFont="1" applyBorder="1" applyAlignment="1">
      <alignment horizontal="center"/>
    </xf>
    <xf numFmtId="0" fontId="17" fillId="4" borderId="1" xfId="0" applyFont="1" applyFill="1" applyBorder="1" applyAlignment="1">
      <alignment horizontal="justify" vertical="justify" wrapText="1"/>
    </xf>
    <xf numFmtId="166" fontId="17" fillId="0" borderId="1" xfId="1" applyNumberFormat="1" applyFont="1" applyBorder="1"/>
    <xf numFmtId="2" fontId="17" fillId="4" borderId="1" xfId="0" applyNumberFormat="1" applyFont="1" applyFill="1" applyBorder="1" applyAlignment="1">
      <alignment horizontal="justify" vertical="justify" wrapText="1"/>
    </xf>
    <xf numFmtId="4" fontId="17" fillId="0" borderId="1" xfId="0" applyNumberFormat="1" applyFont="1" applyBorder="1" applyAlignment="1">
      <alignment horizontal="right"/>
    </xf>
    <xf numFmtId="4" fontId="17" fillId="0" borderId="1" xfId="0" applyNumberFormat="1" applyFont="1" applyBorder="1"/>
    <xf numFmtId="4" fontId="17" fillId="0" borderId="1" xfId="0" applyNumberFormat="1" applyFont="1" applyBorder="1" applyAlignment="1">
      <alignment horizontal="justify" wrapText="1"/>
    </xf>
    <xf numFmtId="0" fontId="17" fillId="0" borderId="1" xfId="0" applyFont="1" applyBorder="1" applyAlignment="1">
      <alignment horizontal="justify" wrapText="1"/>
    </xf>
    <xf numFmtId="4" fontId="17" fillId="0" borderId="1" xfId="0" applyNumberFormat="1" applyFont="1" applyBorder="1" applyAlignment="1">
      <alignment horizontal="justify" vertical="center" wrapText="1"/>
    </xf>
    <xf numFmtId="0" fontId="18" fillId="0" borderId="1" xfId="0" applyFont="1" applyBorder="1"/>
    <xf numFmtId="0" fontId="17" fillId="4" borderId="1" xfId="145" applyFont="1" applyFill="1" applyBorder="1" applyAlignment="1">
      <alignment horizontal="justify" vertical="justify" wrapText="1"/>
    </xf>
    <xf numFmtId="49" fontId="17" fillId="0" borderId="1" xfId="0" applyNumberFormat="1" applyFont="1" applyFill="1" applyBorder="1" applyAlignment="1" applyProtection="1">
      <alignment horizontal="right"/>
      <protection locked="0"/>
    </xf>
    <xf numFmtId="166" fontId="17" fillId="0" borderId="1" xfId="1" applyNumberFormat="1" applyFont="1" applyBorder="1" applyAlignment="1"/>
    <xf numFmtId="37" fontId="17" fillId="0" borderId="1" xfId="144" applyNumberFormat="1" applyFont="1" applyFill="1" applyBorder="1" applyAlignment="1" applyProtection="1">
      <alignment horizontal="center" wrapText="1"/>
      <protection locked="0"/>
    </xf>
    <xf numFmtId="3" fontId="17" fillId="0" borderId="1" xfId="0" applyNumberFormat="1" applyFont="1" applyBorder="1" applyAlignment="1">
      <alignment wrapText="1"/>
    </xf>
    <xf numFmtId="3" fontId="17" fillId="0" borderId="1" xfId="144" applyNumberFormat="1" applyFont="1" applyFill="1" applyBorder="1"/>
    <xf numFmtId="3" fontId="17" fillId="0" borderId="1" xfId="144" applyNumberFormat="1" applyFont="1" applyBorder="1"/>
    <xf numFmtId="0" fontId="25" fillId="4" borderId="1" xfId="144" applyFont="1" applyFill="1" applyBorder="1" applyAlignment="1">
      <alignment horizontal="justify" vertical="justify" wrapText="1"/>
    </xf>
    <xf numFmtId="3" fontId="34" fillId="0" borderId="1" xfId="144" applyNumberFormat="1" applyFont="1" applyFill="1" applyBorder="1" applyAlignment="1"/>
    <xf numFmtId="3" fontId="17" fillId="0" borderId="1" xfId="144" applyNumberFormat="1" applyFont="1" applyFill="1" applyBorder="1" applyAlignment="1">
      <alignment horizontal="justify" vertical="justify" wrapText="1"/>
    </xf>
    <xf numFmtId="0" fontId="18" fillId="4" borderId="1" xfId="0" applyFont="1" applyFill="1" applyBorder="1"/>
    <xf numFmtId="49" fontId="17" fillId="4" borderId="1" xfId="0" applyNumberFormat="1" applyFont="1" applyFill="1" applyBorder="1" applyAlignment="1" applyProtection="1">
      <alignment horizontal="justify" vertical="justify" wrapText="1"/>
      <protection locked="0"/>
    </xf>
    <xf numFmtId="4" fontId="17" fillId="0" borderId="1" xfId="0" applyNumberFormat="1" applyFont="1" applyFill="1" applyBorder="1" applyAlignment="1" applyProtection="1">
      <protection locked="0"/>
    </xf>
    <xf numFmtId="0" fontId="17" fillId="0" borderId="1" xfId="0" applyFont="1" applyFill="1" applyBorder="1" applyAlignment="1">
      <alignment wrapText="1"/>
    </xf>
    <xf numFmtId="0" fontId="17" fillId="0" borderId="1" xfId="0" applyFont="1" applyBorder="1" applyAlignment="1">
      <alignment wrapText="1"/>
    </xf>
    <xf numFmtId="49" fontId="17" fillId="0" borderId="1" xfId="0" applyNumberFormat="1" applyFont="1" applyFill="1" applyBorder="1" applyAlignment="1" applyProtection="1">
      <alignment wrapText="1"/>
      <protection locked="0"/>
    </xf>
    <xf numFmtId="0" fontId="17" fillId="0" borderId="0" xfId="0" applyFont="1" applyBorder="1" applyAlignment="1">
      <alignment wrapText="1"/>
    </xf>
    <xf numFmtId="0" fontId="17" fillId="0" borderId="9" xfId="0" applyFont="1" applyBorder="1"/>
    <xf numFmtId="0" fontId="17" fillId="0" borderId="10" xfId="0" applyFont="1" applyBorder="1"/>
    <xf numFmtId="0" fontId="17" fillId="0" borderId="11" xfId="0" applyFont="1" applyBorder="1"/>
    <xf numFmtId="0" fontId="17" fillId="0" borderId="12" xfId="0" applyFont="1" applyBorder="1"/>
    <xf numFmtId="0" fontId="17" fillId="4" borderId="12" xfId="0" applyFont="1" applyFill="1" applyBorder="1" applyAlignment="1">
      <alignment horizontal="justify" vertical="justify" wrapText="1"/>
    </xf>
    <xf numFmtId="0" fontId="17" fillId="4" borderId="1" xfId="150" applyFont="1" applyFill="1" applyBorder="1" applyAlignment="1">
      <alignment horizontal="justify" vertical="justify" wrapText="1"/>
    </xf>
    <xf numFmtId="0" fontId="17" fillId="4" borderId="12" xfId="150" applyFont="1" applyFill="1" applyBorder="1" applyAlignment="1">
      <alignment horizontal="justify" vertical="justify" wrapText="1"/>
    </xf>
    <xf numFmtId="0" fontId="17" fillId="0" borderId="13" xfId="0" applyFont="1" applyBorder="1"/>
    <xf numFmtId="0" fontId="17" fillId="4" borderId="13" xfId="150" applyFont="1" applyFill="1" applyBorder="1" applyAlignment="1">
      <alignment horizontal="justify" vertical="justify" wrapText="1"/>
    </xf>
    <xf numFmtId="49" fontId="17" fillId="0" borderId="14" xfId="0" applyNumberFormat="1" applyFont="1" applyFill="1" applyBorder="1" applyAlignment="1" applyProtection="1">
      <protection locked="0"/>
    </xf>
    <xf numFmtId="49" fontId="17" fillId="0" borderId="4" xfId="0" applyNumberFormat="1" applyFont="1" applyFill="1" applyBorder="1" applyAlignment="1" applyProtection="1">
      <protection locked="0"/>
    </xf>
    <xf numFmtId="49" fontId="17" fillId="0" borderId="2" xfId="0" applyNumberFormat="1" applyFont="1" applyFill="1" applyBorder="1" applyAlignment="1" applyProtection="1">
      <protection locked="0"/>
    </xf>
    <xf numFmtId="49" fontId="17" fillId="4" borderId="12" xfId="150" applyNumberFormat="1" applyFont="1" applyFill="1" applyBorder="1" applyAlignment="1">
      <alignment horizontal="justify" vertical="justify" wrapText="1"/>
    </xf>
    <xf numFmtId="0" fontId="18" fillId="0" borderId="12" xfId="0" applyFont="1" applyBorder="1"/>
    <xf numFmtId="0" fontId="35" fillId="0" borderId="1" xfId="0" applyFont="1" applyBorder="1" applyAlignment="1"/>
    <xf numFmtId="3" fontId="35" fillId="0" borderId="1" xfId="0" applyNumberFormat="1" applyFont="1" applyBorder="1" applyAlignment="1"/>
    <xf numFmtId="0" fontId="23" fillId="0" borderId="15" xfId="0" applyFont="1" applyBorder="1" applyAlignment="1"/>
    <xf numFmtId="0" fontId="23" fillId="0" borderId="4" xfId="0" applyFont="1" applyBorder="1" applyAlignment="1"/>
    <xf numFmtId="0" fontId="23" fillId="0" borderId="3" xfId="0" applyFont="1" applyBorder="1" applyAlignment="1"/>
    <xf numFmtId="0" fontId="17" fillId="0" borderId="1" xfId="0" applyFont="1" applyBorder="1" applyAlignment="1"/>
    <xf numFmtId="49" fontId="25" fillId="0" borderId="1" xfId="0" applyNumberFormat="1" applyFont="1" applyFill="1" applyBorder="1" applyAlignment="1">
      <alignment horizontal="center" vertical="top"/>
    </xf>
    <xf numFmtId="0" fontId="17" fillId="4" borderId="1" xfId="0" applyFont="1" applyFill="1" applyBorder="1" applyAlignment="1">
      <alignment horizontal="justify" vertical="justify" wrapText="1"/>
    </xf>
    <xf numFmtId="0" fontId="17" fillId="0" borderId="1" xfId="0" applyFont="1" applyBorder="1"/>
    <xf numFmtId="0" fontId="10" fillId="0" borderId="1" xfId="0" applyFont="1" applyBorder="1" applyAlignment="1"/>
    <xf numFmtId="0" fontId="11" fillId="0" borderId="1" xfId="0" applyFont="1" applyBorder="1" applyAlignment="1"/>
    <xf numFmtId="0" fontId="9" fillId="0" borderId="0" xfId="0" applyFont="1" applyAlignment="1"/>
    <xf numFmtId="0" fontId="17" fillId="0" borderId="1" xfId="0" applyFont="1" applyBorder="1"/>
    <xf numFmtId="0" fontId="17" fillId="4" borderId="1" xfId="0" applyFont="1" applyFill="1" applyBorder="1" applyAlignment="1">
      <alignment horizontal="justify" vertical="justify" wrapText="1"/>
    </xf>
    <xf numFmtId="0" fontId="11" fillId="0" borderId="5" xfId="0" applyFont="1" applyBorder="1"/>
    <xf numFmtId="0" fontId="11" fillId="0" borderId="5" xfId="0" applyFont="1" applyBorder="1" applyAlignment="1"/>
    <xf numFmtId="0" fontId="17" fillId="4" borderId="1" xfId="0" applyFont="1" applyFill="1" applyBorder="1" applyAlignment="1">
      <alignment horizontal="justify" vertical="justify" wrapText="1"/>
    </xf>
    <xf numFmtId="0" fontId="17" fillId="0" borderId="1" xfId="0" applyFont="1" applyBorder="1" applyAlignment="1"/>
    <xf numFmtId="0" fontId="34" fillId="4" borderId="1" xfId="0" applyFont="1" applyFill="1" applyBorder="1" applyAlignment="1">
      <alignment horizontal="justify" vertical="justify" wrapText="1"/>
    </xf>
    <xf numFmtId="0" fontId="17" fillId="0" borderId="1" xfId="0" applyFont="1" applyBorder="1"/>
    <xf numFmtId="3" fontId="11" fillId="0" borderId="1" xfId="0" applyNumberFormat="1" applyFont="1" applyFill="1" applyBorder="1" applyAlignment="1">
      <alignment vertical="top"/>
    </xf>
    <xf numFmtId="0" fontId="11" fillId="0" borderId="1" xfId="0" applyFont="1" applyFill="1" applyBorder="1" applyAlignment="1">
      <alignment horizontal="center" vertical="top" wrapText="1"/>
    </xf>
    <xf numFmtId="0" fontId="17" fillId="4" borderId="1" xfId="0" applyFont="1" applyFill="1" applyBorder="1" applyAlignment="1">
      <alignment horizontal="justify" vertical="justify"/>
    </xf>
    <xf numFmtId="3" fontId="17" fillId="0" borderId="1" xfId="0" applyNumberFormat="1" applyFont="1" applyBorder="1"/>
    <xf numFmtId="0" fontId="32" fillId="4" borderId="1" xfId="0" applyFont="1" applyFill="1" applyBorder="1" applyAlignment="1">
      <alignment horizontal="justify" vertical="justify"/>
    </xf>
    <xf numFmtId="0" fontId="36" fillId="0" borderId="1" xfId="0" applyFont="1" applyFill="1" applyBorder="1" applyAlignment="1">
      <alignment vertical="top" wrapText="1"/>
    </xf>
    <xf numFmtId="3" fontId="17" fillId="0" borderId="1" xfId="0" applyNumberFormat="1" applyFont="1" applyBorder="1" applyAlignment="1">
      <alignment horizontal="right"/>
    </xf>
    <xf numFmtId="3" fontId="17" fillId="0" borderId="1" xfId="0" applyNumberFormat="1" applyFont="1" applyBorder="1" applyAlignment="1">
      <alignment horizontal="justify" wrapText="1"/>
    </xf>
    <xf numFmtId="0" fontId="17" fillId="4" borderId="1" xfId="0" applyFont="1" applyFill="1" applyBorder="1" applyAlignment="1">
      <alignment horizontal="justify" vertical="justify" shrinkToFit="1"/>
    </xf>
    <xf numFmtId="3" fontId="17" fillId="0" borderId="1" xfId="0" applyNumberFormat="1" applyFont="1" applyBorder="1" applyAlignment="1">
      <alignment horizontal="justify" vertical="center" wrapText="1"/>
    </xf>
    <xf numFmtId="3" fontId="37" fillId="0" borderId="0" xfId="0" applyNumberFormat="1" applyFont="1"/>
    <xf numFmtId="0" fontId="5" fillId="0" borderId="1" xfId="0" applyFont="1" applyBorder="1"/>
    <xf numFmtId="3" fontId="37" fillId="0" borderId="1" xfId="0" applyNumberFormat="1" applyFont="1" applyBorder="1"/>
    <xf numFmtId="3" fontId="5" fillId="0" borderId="1" xfId="0" applyNumberFormat="1" applyFont="1" applyBorder="1"/>
    <xf numFmtId="0" fontId="17" fillId="0" borderId="1" xfId="0" applyFont="1" applyBorder="1" applyAlignment="1"/>
    <xf numFmtId="0" fontId="17" fillId="0" borderId="1" xfId="0" applyFont="1" applyBorder="1"/>
    <xf numFmtId="0" fontId="17" fillId="0" borderId="1" xfId="0" applyFont="1" applyBorder="1"/>
    <xf numFmtId="0" fontId="17" fillId="4" borderId="1" xfId="145" applyFont="1" applyFill="1" applyBorder="1" applyAlignment="1">
      <alignment horizontal="justify" vertical="justify"/>
    </xf>
    <xf numFmtId="43" fontId="17" fillId="0" borderId="1" xfId="1" applyFont="1" applyFill="1" applyBorder="1" applyAlignment="1" applyProtection="1">
      <alignment horizontal="right"/>
      <protection locked="0"/>
    </xf>
    <xf numFmtId="37" fontId="11" fillId="0" borderId="1" xfId="0" applyNumberFormat="1" applyFont="1" applyFill="1" applyBorder="1"/>
    <xf numFmtId="43" fontId="17" fillId="4" borderId="1" xfId="0" applyNumberFormat="1" applyFont="1" applyFill="1" applyBorder="1" applyAlignment="1">
      <alignment horizontal="left" vertical="justify"/>
    </xf>
    <xf numFmtId="0" fontId="17" fillId="0" borderId="1" xfId="0" applyFont="1" applyBorder="1"/>
    <xf numFmtId="49" fontId="11" fillId="0" borderId="1" xfId="0" applyNumberFormat="1" applyFont="1" applyFill="1" applyBorder="1"/>
    <xf numFmtId="0" fontId="7" fillId="0" borderId="1" xfId="0" applyFont="1" applyBorder="1"/>
    <xf numFmtId="0" fontId="17" fillId="4" borderId="1" xfId="144" applyFont="1" applyFill="1" applyBorder="1" applyAlignment="1">
      <alignment horizontal="justify" vertical="justify"/>
    </xf>
    <xf numFmtId="0" fontId="17" fillId="4" borderId="1" xfId="144" applyFont="1" applyFill="1" applyBorder="1" applyAlignment="1">
      <alignment horizontal="left" vertical="justify"/>
    </xf>
    <xf numFmtId="0" fontId="17" fillId="0" borderId="1" xfId="0" applyFont="1" applyBorder="1"/>
    <xf numFmtId="14" fontId="17" fillId="0" borderId="1" xfId="0" applyNumberFormat="1" applyFont="1" applyFill="1" applyBorder="1" applyAlignment="1" applyProtection="1">
      <protection locked="0"/>
    </xf>
    <xf numFmtId="14" fontId="17" fillId="0" borderId="1" xfId="0" applyNumberFormat="1" applyFont="1" applyFill="1" applyBorder="1" applyAlignment="1" applyProtection="1">
      <alignment horizontal="left" vertical="top" wrapText="1"/>
      <protection locked="0"/>
    </xf>
    <xf numFmtId="0" fontId="17" fillId="0" borderId="1" xfId="0" applyFont="1" applyBorder="1"/>
    <xf numFmtId="0" fontId="11" fillId="0" borderId="1" xfId="0" applyFont="1" applyBorder="1" applyAlignment="1"/>
    <xf numFmtId="3" fontId="0" fillId="0" borderId="1" xfId="0" applyNumberFormat="1" applyBorder="1"/>
    <xf numFmtId="0" fontId="8" fillId="4" borderId="0" xfId="0" applyFont="1" applyFill="1"/>
    <xf numFmtId="3" fontId="38" fillId="0" borderId="0" xfId="0" applyNumberFormat="1" applyFont="1"/>
    <xf numFmtId="3" fontId="17" fillId="0" borderId="1" xfId="0" applyNumberFormat="1" applyFont="1" applyFill="1" applyBorder="1" applyAlignment="1" applyProtection="1">
      <protection locked="0"/>
    </xf>
    <xf numFmtId="49" fontId="17" fillId="4" borderId="1" xfId="0" applyNumberFormat="1" applyFont="1" applyFill="1" applyBorder="1" applyAlignment="1" applyProtection="1">
      <alignment horizontal="justify" vertical="justify"/>
      <protection locked="0"/>
    </xf>
    <xf numFmtId="0" fontId="32" fillId="4" borderId="1" xfId="144" applyFont="1" applyFill="1" applyBorder="1" applyAlignment="1">
      <alignment horizontal="justify" vertical="justify" wrapText="1"/>
    </xf>
    <xf numFmtId="3" fontId="17" fillId="4" borderId="1" xfId="144" applyNumberFormat="1" applyFont="1" applyFill="1" applyBorder="1" applyAlignment="1">
      <alignment horizontal="justify" vertical="justify" wrapText="1"/>
    </xf>
    <xf numFmtId="0" fontId="5" fillId="0" borderId="1" xfId="0" applyFont="1" applyFill="1" applyBorder="1"/>
    <xf numFmtId="3" fontId="5" fillId="0" borderId="1" xfId="0" applyNumberFormat="1" applyFont="1" applyFill="1" applyBorder="1"/>
    <xf numFmtId="3" fontId="17" fillId="0" borderId="1" xfId="0" applyNumberFormat="1" applyFont="1" applyFill="1" applyBorder="1" applyAlignment="1"/>
    <xf numFmtId="0" fontId="20" fillId="0" borderId="1" xfId="0" applyFont="1" applyFill="1" applyBorder="1"/>
    <xf numFmtId="0" fontId="17" fillId="0" borderId="1" xfId="0" applyFont="1" applyBorder="1"/>
    <xf numFmtId="166" fontId="17" fillId="4" borderId="1" xfId="1" applyNumberFormat="1" applyFont="1" applyFill="1" applyBorder="1" applyAlignment="1">
      <alignment horizontal="justify" vertical="justify" wrapText="1"/>
    </xf>
    <xf numFmtId="166" fontId="11" fillId="4" borderId="1" xfId="1" applyNumberFormat="1" applyFont="1" applyFill="1" applyBorder="1" applyAlignment="1">
      <alignment wrapText="1"/>
    </xf>
    <xf numFmtId="166" fontId="5" fillId="0" borderId="1" xfId="1" applyNumberFormat="1" applyFont="1" applyBorder="1"/>
    <xf numFmtId="170" fontId="3" fillId="5" borderId="17" xfId="152" applyNumberFormat="1" applyFont="1" applyFill="1" applyBorder="1" applyAlignment="1">
      <alignment vertical="top" wrapText="1"/>
    </xf>
    <xf numFmtId="0" fontId="8" fillId="0" borderId="1" xfId="0" applyFont="1" applyBorder="1"/>
    <xf numFmtId="49" fontId="17" fillId="4" borderId="1" xfId="0" applyNumberFormat="1" applyFont="1" applyFill="1" applyBorder="1" applyAlignment="1">
      <alignment horizontal="justify" vertical="justify" wrapText="1"/>
    </xf>
    <xf numFmtId="49" fontId="17" fillId="4" borderId="1" xfId="0" applyNumberFormat="1" applyFont="1" applyFill="1" applyBorder="1" applyAlignment="1">
      <alignment horizontal="justify" vertical="justify"/>
    </xf>
    <xf numFmtId="3" fontId="40" fillId="0" borderId="0" xfId="0" applyNumberFormat="1" applyFont="1"/>
    <xf numFmtId="0" fontId="34" fillId="0" borderId="1" xfId="0" applyFont="1" applyBorder="1"/>
    <xf numFmtId="3" fontId="41" fillId="4" borderId="1" xfId="0" applyNumberFormat="1" applyFont="1" applyFill="1" applyBorder="1"/>
    <xf numFmtId="14" fontId="11" fillId="0" borderId="1" xfId="0" applyNumberFormat="1" applyFont="1" applyFill="1" applyBorder="1" applyAlignment="1" applyProtection="1">
      <alignment wrapText="1"/>
      <protection locked="0"/>
    </xf>
    <xf numFmtId="14" fontId="11" fillId="0" borderId="1" xfId="0" applyNumberFormat="1" applyFont="1" applyFill="1" applyBorder="1" applyAlignment="1"/>
    <xf numFmtId="14" fontId="30" fillId="0" borderId="1" xfId="0" applyNumberFormat="1" applyFont="1" applyBorder="1"/>
    <xf numFmtId="14" fontId="11" fillId="0" borderId="1" xfId="0" applyNumberFormat="1" applyFont="1" applyBorder="1"/>
    <xf numFmtId="14" fontId="11" fillId="0" borderId="1" xfId="0" applyNumberFormat="1" applyFont="1" applyFill="1" applyBorder="1"/>
    <xf numFmtId="167" fontId="11" fillId="0" borderId="1" xfId="0" applyNumberFormat="1" applyFont="1" applyFill="1" applyBorder="1" applyAlignment="1" applyProtection="1">
      <protection locked="0"/>
    </xf>
    <xf numFmtId="49" fontId="11" fillId="0" borderId="1" xfId="0" applyNumberFormat="1" applyFont="1" applyBorder="1" applyAlignment="1">
      <alignment horizontal="left"/>
    </xf>
    <xf numFmtId="14" fontId="10" fillId="0" borderId="1" xfId="0" applyNumberFormat="1" applyFont="1" applyFill="1" applyBorder="1" applyAlignment="1">
      <alignment horizontal="center" vertical="center" wrapText="1"/>
    </xf>
    <xf numFmtId="14" fontId="13" fillId="0" borderId="1" xfId="0" applyNumberFormat="1" applyFont="1" applyFill="1" applyBorder="1" applyAlignment="1" applyProtection="1">
      <protection locked="0"/>
    </xf>
    <xf numFmtId="14" fontId="11" fillId="0" borderId="1" xfId="0" applyNumberFormat="1" applyFont="1" applyFill="1" applyBorder="1" applyAlignment="1" applyProtection="1">
      <alignment horizontal="left"/>
      <protection locked="0"/>
    </xf>
    <xf numFmtId="14" fontId="11" fillId="5" borderId="1" xfId="146" applyNumberFormat="1" applyFont="1" applyFill="1" applyBorder="1" applyAlignment="1">
      <alignment horizontal="left" vertical="center" wrapText="1"/>
    </xf>
    <xf numFmtId="14" fontId="11" fillId="4" borderId="1" xfId="0" applyNumberFormat="1" applyFont="1" applyFill="1" applyBorder="1" applyAlignment="1" applyProtection="1">
      <protection locked="0"/>
    </xf>
    <xf numFmtId="14" fontId="11" fillId="3" borderId="1" xfId="144" applyNumberFormat="1" applyFont="1" applyFill="1" applyBorder="1" applyAlignment="1">
      <alignment horizontal="center" vertical="center" wrapText="1"/>
    </xf>
    <xf numFmtId="14" fontId="11" fillId="0" borderId="1" xfId="0" applyNumberFormat="1" applyFont="1" applyBorder="1" applyAlignment="1"/>
    <xf numFmtId="14" fontId="13" fillId="0" borderId="2" xfId="0" applyNumberFormat="1" applyFont="1" applyFill="1" applyBorder="1" applyAlignment="1" applyProtection="1">
      <protection locked="0"/>
    </xf>
    <xf numFmtId="14" fontId="11" fillId="0" borderId="2" xfId="0" applyNumberFormat="1" applyFont="1" applyBorder="1" applyAlignment="1"/>
    <xf numFmtId="14" fontId="11" fillId="0" borderId="0" xfId="0" applyNumberFormat="1" applyFont="1"/>
    <xf numFmtId="14" fontId="7" fillId="0" borderId="0" xfId="0" applyNumberFormat="1" applyFont="1"/>
    <xf numFmtId="14" fontId="30" fillId="0" borderId="1" xfId="0" applyNumberFormat="1" applyFont="1" applyBorder="1" applyAlignment="1">
      <alignment horizontal="left"/>
    </xf>
    <xf numFmtId="49" fontId="11" fillId="0" borderId="1" xfId="0" applyNumberFormat="1" applyFont="1" applyBorder="1"/>
    <xf numFmtId="14" fontId="11" fillId="4" borderId="1" xfId="0" applyNumberFormat="1" applyFont="1" applyFill="1" applyBorder="1"/>
    <xf numFmtId="14" fontId="11" fillId="0" borderId="1" xfId="0" applyNumberFormat="1" applyFont="1" applyBorder="1" applyAlignment="1">
      <alignment horizontal="center"/>
    </xf>
    <xf numFmtId="14" fontId="11" fillId="0" borderId="1" xfId="0" applyNumberFormat="1" applyFont="1" applyFill="1" applyBorder="1" applyAlignment="1">
      <alignment horizontal="center"/>
    </xf>
    <xf numFmtId="14" fontId="11" fillId="4" borderId="1" xfId="0" applyNumberFormat="1" applyFont="1" applyFill="1" applyBorder="1" applyAlignment="1">
      <alignment wrapText="1"/>
    </xf>
    <xf numFmtId="14" fontId="17" fillId="0" borderId="1" xfId="144" applyNumberFormat="1" applyFont="1" applyFill="1" applyBorder="1" applyAlignment="1">
      <alignment wrapText="1"/>
    </xf>
    <xf numFmtId="14" fontId="17" fillId="0" borderId="1" xfId="0" applyNumberFormat="1" applyFont="1" applyBorder="1"/>
    <xf numFmtId="0" fontId="17" fillId="4" borderId="1" xfId="144" applyFont="1" applyFill="1" applyBorder="1" applyAlignment="1">
      <alignment horizontal="center" vertical="justify"/>
    </xf>
    <xf numFmtId="166" fontId="11" fillId="4" borderId="1" xfId="1" applyNumberFormat="1" applyFont="1" applyFill="1" applyBorder="1" applyAlignment="1"/>
    <xf numFmtId="3" fontId="11" fillId="4" borderId="1" xfId="0" applyNumberFormat="1" applyFont="1" applyFill="1" applyBorder="1" applyAlignment="1"/>
    <xf numFmtId="0" fontId="17" fillId="4" borderId="1" xfId="150" applyFont="1" applyFill="1" applyBorder="1" applyAlignment="1">
      <alignment horizontal="justify" vertical="justify"/>
    </xf>
    <xf numFmtId="0" fontId="17" fillId="4" borderId="12" xfId="0" applyFont="1" applyFill="1" applyBorder="1" applyAlignment="1">
      <alignment horizontal="justify" vertical="justify"/>
    </xf>
    <xf numFmtId="49" fontId="17" fillId="4" borderId="12" xfId="0" applyNumberFormat="1" applyFont="1" applyFill="1" applyBorder="1" applyAlignment="1">
      <alignment horizontal="justify" vertical="justify" wrapText="1"/>
    </xf>
    <xf numFmtId="0" fontId="11" fillId="0" borderId="1" xfId="0" applyFont="1" applyBorder="1" applyAlignment="1"/>
    <xf numFmtId="0" fontId="42" fillId="0" borderId="0" xfId="0" applyFont="1"/>
    <xf numFmtId="0" fontId="38" fillId="0" borderId="1" xfId="0" applyFont="1" applyBorder="1"/>
    <xf numFmtId="49" fontId="11" fillId="0" borderId="1" xfId="0" applyNumberFormat="1" applyFont="1" applyBorder="1" applyAlignment="1"/>
    <xf numFmtId="49" fontId="31" fillId="0" borderId="1" xfId="0" applyNumberFormat="1" applyFont="1" applyBorder="1" applyAlignment="1"/>
    <xf numFmtId="0" fontId="17" fillId="0" borderId="1" xfId="0" applyFont="1" applyBorder="1"/>
    <xf numFmtId="0" fontId="11" fillId="0" borderId="1" xfId="0" applyFont="1" applyBorder="1" applyAlignment="1"/>
    <xf numFmtId="0" fontId="17" fillId="0" borderId="1" xfId="0" applyFont="1" applyBorder="1"/>
    <xf numFmtId="0" fontId="11" fillId="0" borderId="13" xfId="0" applyFont="1" applyBorder="1"/>
    <xf numFmtId="49" fontId="11" fillId="0" borderId="13" xfId="0" applyNumberFormat="1" applyFont="1" applyFill="1" applyBorder="1" applyAlignment="1" applyProtection="1">
      <protection locked="0"/>
    </xf>
    <xf numFmtId="15" fontId="11" fillId="0" borderId="13" xfId="0" applyNumberFormat="1" applyFont="1" applyBorder="1" applyAlignment="1">
      <alignment horizontal="left"/>
    </xf>
    <xf numFmtId="0" fontId="11" fillId="0" borderId="2" xfId="0" applyFont="1" applyBorder="1"/>
    <xf numFmtId="15" fontId="11" fillId="0" borderId="2" xfId="0" applyNumberFormat="1" applyFont="1" applyBorder="1" applyAlignment="1">
      <alignment horizontal="left"/>
    </xf>
    <xf numFmtId="49" fontId="17" fillId="0" borderId="1" xfId="0" applyNumberFormat="1" applyFont="1" applyBorder="1"/>
    <xf numFmtId="49" fontId="19" fillId="0" borderId="1" xfId="0" applyNumberFormat="1" applyFont="1" applyFill="1" applyBorder="1" applyAlignment="1">
      <alignment horizontal="left" vertical="top"/>
    </xf>
    <xf numFmtId="49" fontId="17" fillId="0" borderId="1" xfId="0" applyNumberFormat="1" applyFont="1" applyFill="1" applyBorder="1" applyAlignment="1" applyProtection="1">
      <alignment horizontal="left" vertical="top"/>
      <protection locked="0"/>
    </xf>
    <xf numFmtId="49" fontId="17" fillId="0" borderId="1" xfId="0" applyNumberFormat="1" applyFont="1" applyFill="1" applyBorder="1" applyAlignment="1" applyProtection="1">
      <alignment horizontal="center" vertical="top" wrapText="1"/>
      <protection locked="0"/>
    </xf>
    <xf numFmtId="167" fontId="43" fillId="0" borderId="1" xfId="0" applyNumberFormat="1" applyFont="1" applyFill="1" applyBorder="1" applyAlignment="1" applyProtection="1">
      <protection locked="0"/>
    </xf>
    <xf numFmtId="14" fontId="17" fillId="0" borderId="14" xfId="0" applyNumberFormat="1" applyFont="1" applyFill="1" applyBorder="1" applyAlignment="1" applyProtection="1">
      <protection locked="0"/>
    </xf>
    <xf numFmtId="14" fontId="17" fillId="0" borderId="4" xfId="0" applyNumberFormat="1" applyFont="1" applyFill="1" applyBorder="1" applyAlignment="1" applyProtection="1">
      <protection locked="0"/>
    </xf>
    <xf numFmtId="14" fontId="17" fillId="0" borderId="2" xfId="0" applyNumberFormat="1" applyFont="1" applyFill="1" applyBorder="1" applyAlignment="1" applyProtection="1">
      <protection locked="0"/>
    </xf>
    <xf numFmtId="0" fontId="17" fillId="0" borderId="1" xfId="0" applyFont="1" applyBorder="1"/>
    <xf numFmtId="0" fontId="11" fillId="0" borderId="1" xfId="0" applyFont="1" applyBorder="1" applyAlignment="1"/>
    <xf numFmtId="166" fontId="17" fillId="0" borderId="5" xfId="1" applyNumberFormat="1" applyFont="1" applyBorder="1"/>
    <xf numFmtId="168" fontId="26" fillId="0" borderId="1" xfId="144" applyNumberFormat="1" applyFont="1" applyFill="1" applyBorder="1" applyAlignment="1">
      <alignment horizontal="center" vertical="center" wrapText="1"/>
    </xf>
    <xf numFmtId="0" fontId="2" fillId="0" borderId="1" xfId="0" applyFont="1" applyBorder="1"/>
    <xf numFmtId="0" fontId="21" fillId="0" borderId="1" xfId="0" applyFont="1" applyBorder="1"/>
    <xf numFmtId="0" fontId="44" fillId="0" borderId="1" xfId="0" applyFont="1" applyBorder="1" applyAlignment="1">
      <alignment wrapText="1"/>
    </xf>
    <xf numFmtId="166" fontId="17" fillId="0" borderId="5" xfId="1" applyNumberFormat="1" applyFont="1" applyBorder="1" applyAlignment="1">
      <alignment horizontal="right"/>
    </xf>
    <xf numFmtId="0" fontId="11" fillId="0" borderId="1" xfId="0" applyFont="1" applyBorder="1" applyAlignment="1"/>
    <xf numFmtId="0" fontId="2" fillId="0" borderId="3" xfId="0" applyFont="1" applyBorder="1"/>
    <xf numFmtId="0" fontId="21" fillId="0" borderId="3" xfId="0" applyFont="1" applyBorder="1"/>
    <xf numFmtId="0" fontId="5" fillId="0" borderId="1" xfId="0" applyFont="1" applyBorder="1" applyAlignment="1">
      <alignment wrapText="1"/>
    </xf>
    <xf numFmtId="49" fontId="5" fillId="0" borderId="1" xfId="0" applyNumberFormat="1" applyFont="1" applyBorder="1" applyAlignment="1">
      <alignment wrapText="1"/>
    </xf>
    <xf numFmtId="0" fontId="2" fillId="0" borderId="1" xfId="0" applyFont="1" applyBorder="1" applyAlignment="1">
      <alignment wrapText="1"/>
    </xf>
    <xf numFmtId="0" fontId="21" fillId="0" borderId="1" xfId="0" applyFont="1" applyBorder="1" applyAlignment="1">
      <alignment wrapText="1"/>
    </xf>
    <xf numFmtId="166" fontId="21" fillId="0" borderId="1" xfId="1" applyNumberFormat="1" applyFont="1" applyBorder="1"/>
    <xf numFmtId="0" fontId="21" fillId="0" borderId="12" xfId="0" applyFont="1" applyBorder="1"/>
    <xf numFmtId="0" fontId="21" fillId="0" borderId="18" xfId="0" applyFont="1" applyBorder="1"/>
    <xf numFmtId="0" fontId="21" fillId="0" borderId="13" xfId="0" applyFont="1" applyBorder="1"/>
    <xf numFmtId="3" fontId="21" fillId="0" borderId="1" xfId="0" applyNumberFormat="1" applyFont="1" applyBorder="1"/>
    <xf numFmtId="14" fontId="18" fillId="0" borderId="1" xfId="0" applyNumberFormat="1" applyFont="1" applyBorder="1"/>
    <xf numFmtId="14" fontId="17" fillId="0" borderId="1" xfId="144" applyNumberFormat="1" applyFont="1" applyFill="1" applyBorder="1" applyAlignment="1">
      <alignment horizontal="center" vertical="center" wrapText="1"/>
    </xf>
    <xf numFmtId="14" fontId="26" fillId="0" borderId="1" xfId="144" applyNumberFormat="1" applyFont="1" applyFill="1" applyBorder="1" applyAlignment="1">
      <alignment horizontal="center" vertical="center" wrapText="1"/>
    </xf>
    <xf numFmtId="49" fontId="11" fillId="0" borderId="1" xfId="0" applyNumberFormat="1" applyFont="1" applyBorder="1" applyAlignment="1">
      <alignment wrapText="1"/>
    </xf>
    <xf numFmtId="0" fontId="10" fillId="0" borderId="1" xfId="0" applyFont="1" applyBorder="1" applyAlignment="1"/>
    <xf numFmtId="49" fontId="13" fillId="0" borderId="1" xfId="0" applyNumberFormat="1" applyFont="1" applyFill="1" applyBorder="1" applyAlignment="1" applyProtection="1">
      <protection locked="0"/>
    </xf>
    <xf numFmtId="0" fontId="20" fillId="0" borderId="1" xfId="0" applyFont="1" applyBorder="1" applyAlignment="1">
      <alignment wrapText="1"/>
    </xf>
    <xf numFmtId="14" fontId="21" fillId="0" borderId="3" xfId="0" applyNumberFormat="1" applyFont="1" applyBorder="1"/>
    <xf numFmtId="49" fontId="21" fillId="0" borderId="1" xfId="0" applyNumberFormat="1" applyFont="1" applyBorder="1"/>
    <xf numFmtId="14" fontId="21" fillId="0" borderId="1" xfId="0" applyNumberFormat="1" applyFont="1" applyBorder="1"/>
    <xf numFmtId="49" fontId="21" fillId="0" borderId="12" xfId="0" applyNumberFormat="1" applyFont="1" applyBorder="1"/>
    <xf numFmtId="49" fontId="21" fillId="0" borderId="12" xfId="0" applyNumberFormat="1" applyFont="1" applyBorder="1" applyAlignment="1">
      <alignment wrapText="1"/>
    </xf>
    <xf numFmtId="166" fontId="21" fillId="0" borderId="18" xfId="1" applyNumberFormat="1" applyFont="1" applyBorder="1" applyAlignment="1">
      <alignment wrapText="1"/>
    </xf>
    <xf numFmtId="49" fontId="19" fillId="0" borderId="1" xfId="0" applyNumberFormat="1" applyFont="1" applyFill="1" applyBorder="1" applyAlignment="1" applyProtection="1">
      <alignment wrapText="1"/>
      <protection locked="0"/>
    </xf>
    <xf numFmtId="49" fontId="21" fillId="0" borderId="13" xfId="0" applyNumberFormat="1" applyFont="1" applyBorder="1"/>
    <xf numFmtId="166" fontId="21" fillId="0" borderId="18" xfId="1" applyNumberFormat="1" applyFont="1" applyBorder="1"/>
    <xf numFmtId="0" fontId="21" fillId="0" borderId="12" xfId="0" applyFont="1" applyBorder="1" applyAlignment="1">
      <alignment wrapText="1"/>
    </xf>
    <xf numFmtId="0" fontId="45" fillId="0" borderId="0" xfId="0" applyFont="1" applyAlignment="1">
      <alignment wrapText="1"/>
    </xf>
    <xf numFmtId="3" fontId="10" fillId="0" borderId="1" xfId="0" applyNumberFormat="1" applyFont="1" applyBorder="1" applyAlignment="1"/>
    <xf numFmtId="0" fontId="17" fillId="0" borderId="1" xfId="0" applyFont="1" applyBorder="1"/>
    <xf numFmtId="0" fontId="17" fillId="0" borderId="1" xfId="0" applyFont="1" applyBorder="1"/>
    <xf numFmtId="0" fontId="11" fillId="0" borderId="1" xfId="0" applyFont="1" applyBorder="1" applyAlignment="1"/>
    <xf numFmtId="0" fontId="5" fillId="0" borderId="13" xfId="0" applyFont="1" applyBorder="1"/>
    <xf numFmtId="0" fontId="11" fillId="4" borderId="3" xfId="0" applyFont="1" applyFill="1" applyBorder="1"/>
    <xf numFmtId="0" fontId="11" fillId="4" borderId="3" xfId="0" applyFont="1" applyFill="1" applyBorder="1" applyAlignment="1">
      <alignment wrapText="1"/>
    </xf>
    <xf numFmtId="0" fontId="8" fillId="0" borderId="3" xfId="0" applyFont="1" applyBorder="1"/>
    <xf numFmtId="0" fontId="11" fillId="4" borderId="3" xfId="0" applyFont="1" applyFill="1" applyBorder="1" applyAlignment="1"/>
    <xf numFmtId="0" fontId="31" fillId="4" borderId="3" xfId="0" applyFont="1" applyFill="1" applyBorder="1" applyAlignment="1"/>
    <xf numFmtId="0" fontId="10" fillId="0" borderId="19" xfId="0" applyFont="1" applyBorder="1" applyAlignment="1"/>
    <xf numFmtId="0" fontId="10" fillId="0" borderId="3" xfId="0" applyFont="1" applyBorder="1" applyAlignment="1"/>
    <xf numFmtId="0" fontId="11" fillId="0" borderId="16" xfId="0" applyFont="1" applyBorder="1"/>
    <xf numFmtId="0" fontId="11" fillId="0" borderId="16" xfId="0" applyFont="1" applyBorder="1" applyAlignment="1"/>
    <xf numFmtId="0" fontId="15" fillId="4" borderId="3" xfId="0" applyFont="1" applyFill="1" applyBorder="1" applyAlignment="1">
      <alignment vertical="top"/>
    </xf>
    <xf numFmtId="0" fontId="15" fillId="4" borderId="3" xfId="0" applyFont="1" applyFill="1" applyBorder="1" applyAlignment="1">
      <alignment vertical="top" wrapText="1"/>
    </xf>
    <xf numFmtId="0" fontId="11" fillId="4" borderId="3" xfId="0" applyFont="1" applyFill="1" applyBorder="1" applyAlignment="1">
      <alignment horizontal="justify" vertical="top" wrapText="1"/>
    </xf>
    <xf numFmtId="0" fontId="11" fillId="4" borderId="3" xfId="0" applyFont="1" applyFill="1" applyBorder="1" applyAlignment="1">
      <alignment horizontal="left" wrapText="1"/>
    </xf>
    <xf numFmtId="0" fontId="30" fillId="4" borderId="3" xfId="0" applyFont="1" applyFill="1" applyBorder="1"/>
    <xf numFmtId="0" fontId="11" fillId="4" borderId="3" xfId="0" applyFont="1" applyFill="1" applyBorder="1" applyAlignment="1">
      <alignment vertical="top" wrapText="1"/>
    </xf>
    <xf numFmtId="0" fontId="17" fillId="4" borderId="3" xfId="144" applyFont="1" applyFill="1" applyBorder="1" applyAlignment="1">
      <alignment horizontal="justify" vertical="justify" wrapText="1"/>
    </xf>
    <xf numFmtId="0" fontId="17" fillId="4" borderId="3" xfId="0" applyFont="1" applyFill="1" applyBorder="1" applyAlignment="1">
      <alignment horizontal="justify" vertical="justify" wrapText="1"/>
    </xf>
    <xf numFmtId="43" fontId="17" fillId="4" borderId="3" xfId="0" applyNumberFormat="1" applyFont="1" applyFill="1" applyBorder="1" applyAlignment="1">
      <alignment horizontal="justify" vertical="justify" wrapText="1"/>
    </xf>
    <xf numFmtId="43" fontId="17" fillId="4" borderId="3" xfId="0" applyNumberFormat="1" applyFont="1" applyFill="1" applyBorder="1" applyAlignment="1">
      <alignment horizontal="left" vertical="justify" wrapText="1"/>
    </xf>
    <xf numFmtId="0" fontId="17" fillId="4" borderId="3" xfId="0" applyFont="1" applyFill="1" applyBorder="1" applyAlignment="1">
      <alignment horizontal="left" vertical="justify" wrapText="1"/>
    </xf>
    <xf numFmtId="0" fontId="17" fillId="4" borderId="3" xfId="0" applyFont="1" applyFill="1" applyBorder="1" applyAlignment="1">
      <alignment horizontal="left" vertical="justify"/>
    </xf>
    <xf numFmtId="0" fontId="11" fillId="4" borderId="3" xfId="0" applyFont="1" applyFill="1" applyBorder="1" applyAlignment="1">
      <alignment horizontal="left" vertical="top" wrapText="1"/>
    </xf>
    <xf numFmtId="49" fontId="14" fillId="4" borderId="3" xfId="0" applyNumberFormat="1" applyFont="1" applyFill="1" applyBorder="1" applyAlignment="1">
      <alignment horizontal="left" wrapText="1"/>
    </xf>
    <xf numFmtId="0" fontId="30" fillId="4" borderId="3" xfId="0" applyFont="1" applyFill="1" applyBorder="1" applyAlignment="1">
      <alignment wrapText="1"/>
    </xf>
    <xf numFmtId="0" fontId="30" fillId="4" borderId="3" xfId="0" applyFont="1" applyFill="1" applyBorder="1" applyAlignment="1">
      <alignment horizontal="left" wrapText="1"/>
    </xf>
    <xf numFmtId="0" fontId="11" fillId="4" borderId="3" xfId="0" applyFont="1" applyFill="1" applyBorder="1" applyAlignment="1">
      <alignment vertical="center" wrapText="1"/>
    </xf>
    <xf numFmtId="0" fontId="11" fillId="5" borderId="3" xfId="146" applyFont="1" applyFill="1" applyBorder="1" applyAlignment="1">
      <alignment horizontal="left" vertical="center" wrapText="1"/>
    </xf>
    <xf numFmtId="0" fontId="31" fillId="4" borderId="3" xfId="0" applyFont="1" applyFill="1" applyBorder="1" applyAlignment="1">
      <alignment wrapText="1"/>
    </xf>
    <xf numFmtId="3" fontId="11" fillId="4" borderId="3" xfId="0" applyNumberFormat="1" applyFont="1" applyFill="1" applyBorder="1"/>
    <xf numFmtId="0" fontId="30" fillId="4" borderId="3" xfId="0" applyFont="1" applyFill="1" applyBorder="1" applyAlignment="1">
      <alignment horizontal="left" vertical="center" wrapText="1" indent="1"/>
    </xf>
    <xf numFmtId="0" fontId="11" fillId="4" borderId="3" xfId="0" applyFont="1" applyFill="1" applyBorder="1" applyAlignment="1">
      <alignment horizontal="center" wrapText="1"/>
    </xf>
    <xf numFmtId="49" fontId="11" fillId="4" borderId="3" xfId="0" applyNumberFormat="1" applyFont="1" applyFill="1" applyBorder="1" applyAlignment="1">
      <alignment wrapText="1"/>
    </xf>
    <xf numFmtId="49" fontId="11" fillId="4" borderId="3" xfId="0" applyNumberFormat="1" applyFont="1" applyFill="1" applyBorder="1"/>
    <xf numFmtId="49" fontId="31" fillId="4" borderId="3" xfId="0" applyNumberFormat="1" applyFont="1" applyFill="1" applyBorder="1" applyAlignment="1">
      <alignment wrapText="1"/>
    </xf>
    <xf numFmtId="49" fontId="31" fillId="4" borderId="3" xfId="0" applyNumberFormat="1" applyFont="1" applyFill="1" applyBorder="1"/>
    <xf numFmtId="49" fontId="11" fillId="4" borderId="3" xfId="0" applyNumberFormat="1" applyFont="1" applyFill="1" applyBorder="1" applyAlignment="1"/>
    <xf numFmtId="0" fontId="16" fillId="4" borderId="3" xfId="0" applyFont="1" applyFill="1" applyBorder="1" applyAlignment="1">
      <alignment horizontal="left" vertical="center" wrapText="1"/>
    </xf>
    <xf numFmtId="0" fontId="32" fillId="0" borderId="3" xfId="0" applyFont="1" applyBorder="1" applyAlignment="1">
      <alignment vertical="center"/>
    </xf>
    <xf numFmtId="0" fontId="32" fillId="0" borderId="3" xfId="0" applyFont="1" applyBorder="1"/>
    <xf numFmtId="0" fontId="17" fillId="4" borderId="3" xfId="0" applyFont="1" applyFill="1" applyBorder="1" applyAlignment="1"/>
    <xf numFmtId="0" fontId="33" fillId="0" borderId="3" xfId="0" applyFont="1" applyBorder="1"/>
    <xf numFmtId="0" fontId="31" fillId="0" borderId="3" xfId="0" applyFont="1" applyBorder="1" applyAlignment="1">
      <alignment vertical="center"/>
    </xf>
    <xf numFmtId="49" fontId="31" fillId="4" borderId="3" xfId="0" applyNumberFormat="1" applyFont="1" applyFill="1" applyBorder="1" applyAlignment="1"/>
    <xf numFmtId="0" fontId="35" fillId="4" borderId="3" xfId="0" applyFont="1" applyFill="1" applyBorder="1" applyAlignment="1"/>
    <xf numFmtId="49" fontId="12" fillId="4" borderId="3" xfId="0" applyNumberFormat="1" applyFont="1" applyFill="1" applyBorder="1"/>
    <xf numFmtId="0" fontId="15" fillId="4" borderId="3" xfId="0" applyFont="1" applyFill="1" applyBorder="1" applyAlignment="1">
      <alignment horizontal="justify" vertical="justify" wrapText="1"/>
    </xf>
    <xf numFmtId="0" fontId="15" fillId="4" borderId="19" xfId="0" applyFont="1" applyFill="1" applyBorder="1" applyAlignment="1">
      <alignment horizontal="justify" vertical="justify" wrapText="1"/>
    </xf>
    <xf numFmtId="49" fontId="11" fillId="0" borderId="3" xfId="0" applyNumberFormat="1" applyFont="1" applyBorder="1" applyAlignment="1">
      <alignment wrapText="1"/>
    </xf>
    <xf numFmtId="49" fontId="11" fillId="0" borderId="3" xfId="0" applyNumberFormat="1" applyFont="1" applyBorder="1" applyAlignment="1"/>
    <xf numFmtId="0" fontId="11" fillId="0" borderId="3" xfId="0" applyFont="1" applyBorder="1" applyAlignment="1">
      <alignment wrapText="1"/>
    </xf>
    <xf numFmtId="49" fontId="10" fillId="0" borderId="3" xfId="0" applyNumberFormat="1" applyFont="1" applyBorder="1" applyAlignment="1"/>
    <xf numFmtId="0" fontId="20" fillId="0" borderId="16" xfId="0" applyFont="1" applyBorder="1" applyAlignment="1"/>
    <xf numFmtId="0" fontId="39" fillId="0" borderId="1" xfId="0" applyFont="1" applyBorder="1"/>
    <xf numFmtId="0" fontId="20" fillId="0" borderId="1" xfId="0" applyFont="1" applyBorder="1" applyAlignment="1"/>
    <xf numFmtId="49" fontId="21" fillId="0" borderId="1" xfId="0" applyNumberFormat="1" applyFont="1" applyBorder="1" applyAlignment="1">
      <alignment wrapText="1"/>
    </xf>
    <xf numFmtId="166" fontId="11" fillId="0" borderId="1" xfId="1" applyNumberFormat="1" applyFont="1" applyBorder="1" applyAlignment="1"/>
    <xf numFmtId="49" fontId="11" fillId="0" borderId="1" xfId="0" applyNumberFormat="1" applyFont="1" applyBorder="1" applyAlignment="1">
      <alignment horizontal="center"/>
    </xf>
    <xf numFmtId="0" fontId="17" fillId="0" borderId="1" xfId="0" applyFont="1" applyBorder="1" applyAlignment="1"/>
    <xf numFmtId="0" fontId="25" fillId="0" borderId="1" xfId="0" applyFont="1" applyBorder="1" applyAlignment="1">
      <alignment vertical="top"/>
    </xf>
    <xf numFmtId="0" fontId="17" fillId="0" borderId="1" xfId="0" applyFont="1" applyBorder="1"/>
    <xf numFmtId="0" fontId="34" fillId="4" borderId="1" xfId="144" applyFont="1" applyFill="1" applyBorder="1" applyAlignment="1">
      <alignment horizontal="justify" vertical="justify"/>
    </xf>
    <xf numFmtId="0" fontId="31" fillId="4" borderId="3" xfId="0" applyFont="1" applyFill="1" applyBorder="1"/>
    <xf numFmtId="0" fontId="21" fillId="0" borderId="5" xfId="0" applyFont="1" applyBorder="1"/>
    <xf numFmtId="0" fontId="5" fillId="0" borderId="3" xfId="0" applyFont="1" applyBorder="1"/>
    <xf numFmtId="0" fontId="5" fillId="0" borderId="0" xfId="0" applyFont="1" applyBorder="1"/>
    <xf numFmtId="0" fontId="8" fillId="0" borderId="0" xfId="0" applyFont="1" applyBorder="1"/>
    <xf numFmtId="14" fontId="11" fillId="0" borderId="5" xfId="0" applyNumberFormat="1" applyFont="1" applyBorder="1" applyAlignment="1">
      <alignment horizontal="left"/>
    </xf>
    <xf numFmtId="15" fontId="11" fillId="0" borderId="5" xfId="0" applyNumberFormat="1" applyFont="1" applyBorder="1" applyAlignment="1">
      <alignment horizontal="left"/>
    </xf>
    <xf numFmtId="0" fontId="11" fillId="0" borderId="20" xfId="0" applyFont="1" applyFill="1" applyBorder="1"/>
    <xf numFmtId="0" fontId="12" fillId="0" borderId="0" xfId="0" applyFont="1" applyBorder="1"/>
    <xf numFmtId="0" fontId="12" fillId="0" borderId="0" xfId="0" applyFont="1" applyFill="1" applyBorder="1"/>
    <xf numFmtId="14" fontId="11" fillId="0" borderId="0" xfId="0" applyNumberFormat="1" applyFont="1" applyFill="1" applyBorder="1" applyAlignment="1" applyProtection="1">
      <protection locked="0"/>
    </xf>
    <xf numFmtId="14" fontId="11" fillId="0" borderId="5" xfId="0" applyNumberFormat="1" applyFont="1" applyFill="1" applyBorder="1" applyAlignment="1" applyProtection="1">
      <protection locked="0"/>
    </xf>
    <xf numFmtId="14" fontId="11" fillId="0" borderId="5" xfId="0" applyNumberFormat="1" applyFont="1" applyFill="1" applyBorder="1"/>
    <xf numFmtId="14" fontId="9" fillId="0" borderId="1" xfId="0" applyNumberFormat="1" applyFont="1" applyBorder="1" applyAlignment="1"/>
    <xf numFmtId="0" fontId="9" fillId="0" borderId="1" xfId="0" applyFont="1" applyBorder="1" applyAlignment="1"/>
    <xf numFmtId="0" fontId="24" fillId="0" borderId="21" xfId="0" applyFont="1" applyBorder="1"/>
    <xf numFmtId="0" fontId="24" fillId="0" borderId="5" xfId="0" applyFont="1" applyBorder="1"/>
    <xf numFmtId="49" fontId="24" fillId="0" borderId="5" xfId="0" applyNumberFormat="1" applyFont="1" applyFill="1" applyBorder="1"/>
    <xf numFmtId="167" fontId="17" fillId="0" borderId="5" xfId="0" applyNumberFormat="1" applyFont="1" applyFill="1" applyBorder="1" applyAlignment="1" applyProtection="1">
      <protection locked="0"/>
    </xf>
    <xf numFmtId="15" fontId="17" fillId="0" borderId="5" xfId="0" applyNumberFormat="1" applyFont="1" applyBorder="1"/>
    <xf numFmtId="49" fontId="17" fillId="0" borderId="5" xfId="0" applyNumberFormat="1" applyFont="1" applyFill="1" applyBorder="1" applyAlignment="1" applyProtection="1">
      <protection locked="0"/>
    </xf>
    <xf numFmtId="14" fontId="17" fillId="0" borderId="5" xfId="0" applyNumberFormat="1" applyFont="1" applyFill="1" applyBorder="1" applyAlignment="1" applyProtection="1">
      <protection locked="0"/>
    </xf>
    <xf numFmtId="15" fontId="17" fillId="0" borderId="5" xfId="0" applyNumberFormat="1" applyFont="1" applyBorder="1" applyAlignment="1"/>
    <xf numFmtId="14" fontId="17" fillId="0" borderId="5" xfId="0" applyNumberFormat="1" applyFont="1" applyBorder="1"/>
    <xf numFmtId="14" fontId="26" fillId="0" borderId="5" xfId="144" applyNumberFormat="1" applyFont="1" applyFill="1" applyBorder="1" applyAlignment="1">
      <alignment horizontal="center" vertical="center" wrapText="1"/>
    </xf>
    <xf numFmtId="14" fontId="18" fillId="0" borderId="5" xfId="0" applyNumberFormat="1" applyFont="1" applyBorder="1"/>
    <xf numFmtId="0" fontId="5" fillId="0" borderId="5" xfId="0" applyFont="1" applyBorder="1"/>
    <xf numFmtId="0" fontId="2" fillId="0" borderId="5" xfId="0" applyFont="1" applyBorder="1"/>
    <xf numFmtId="14" fontId="21" fillId="0" borderId="5" xfId="0" applyNumberFormat="1" applyFont="1" applyBorder="1"/>
    <xf numFmtId="0" fontId="17" fillId="0" borderId="1" xfId="0" applyFont="1" applyBorder="1"/>
    <xf numFmtId="0" fontId="17" fillId="0" borderId="1" xfId="0" applyFont="1" applyBorder="1"/>
    <xf numFmtId="166" fontId="11" fillId="0" borderId="3" xfId="1" applyNumberFormat="1" applyFont="1" applyBorder="1" applyAlignment="1"/>
    <xf numFmtId="14" fontId="18" fillId="0" borderId="0" xfId="0" applyNumberFormat="1" applyFont="1" applyBorder="1"/>
    <xf numFmtId="0" fontId="5" fillId="0" borderId="0" xfId="0" applyFont="1" applyAlignment="1">
      <alignment wrapText="1"/>
    </xf>
    <xf numFmtId="14" fontId="5" fillId="0" borderId="1" xfId="0" applyNumberFormat="1" applyFont="1" applyBorder="1"/>
    <xf numFmtId="0" fontId="44" fillId="0" borderId="0" xfId="0" applyFont="1" applyAlignment="1">
      <alignment wrapText="1"/>
    </xf>
    <xf numFmtId="14" fontId="21" fillId="0" borderId="1" xfId="0" applyNumberFormat="1" applyFont="1" applyBorder="1" applyAlignment="1">
      <alignment wrapText="1"/>
    </xf>
    <xf numFmtId="0" fontId="21" fillId="0" borderId="5" xfId="0" applyFont="1" applyBorder="1" applyAlignment="1">
      <alignment wrapText="1"/>
    </xf>
    <xf numFmtId="0" fontId="17" fillId="0" borderId="1" xfId="0" applyFont="1" applyBorder="1" applyAlignment="1"/>
    <xf numFmtId="0" fontId="25" fillId="0" borderId="1" xfId="0" applyFont="1" applyBorder="1" applyAlignment="1">
      <alignment vertical="top"/>
    </xf>
    <xf numFmtId="0" fontId="25" fillId="0" borderId="1" xfId="0" applyFont="1" applyBorder="1" applyAlignment="1">
      <alignment vertical="top" wrapText="1"/>
    </xf>
    <xf numFmtId="49" fontId="25" fillId="0" borderId="1" xfId="0" applyNumberFormat="1" applyFont="1" applyFill="1" applyBorder="1" applyAlignment="1">
      <alignment horizontal="center" vertical="top" wrapText="1"/>
    </xf>
    <xf numFmtId="0" fontId="17" fillId="0" borderId="1" xfId="0" applyFont="1" applyBorder="1"/>
    <xf numFmtId="49" fontId="25" fillId="0" borderId="5" xfId="0" applyNumberFormat="1" applyFont="1" applyFill="1" applyBorder="1" applyAlignment="1">
      <alignment horizontal="center" vertical="top" wrapText="1"/>
    </xf>
    <xf numFmtId="0" fontId="17" fillId="0" borderId="1" xfId="0" applyFont="1" applyBorder="1" applyAlignment="1">
      <alignment horizontal="center" vertical="top" wrapText="1"/>
    </xf>
    <xf numFmtId="0" fontId="25" fillId="0" borderId="6" xfId="0" applyFont="1" applyBorder="1" applyAlignment="1">
      <alignment vertical="top"/>
    </xf>
    <xf numFmtId="0" fontId="17" fillId="0" borderId="6" xfId="0" applyFont="1" applyBorder="1" applyAlignment="1"/>
    <xf numFmtId="49" fontId="25" fillId="0" borderId="1" xfId="0" applyNumberFormat="1" applyFont="1" applyFill="1" applyBorder="1" applyAlignment="1">
      <alignment horizontal="center" vertical="top"/>
    </xf>
    <xf numFmtId="49" fontId="23" fillId="0" borderId="1" xfId="0" applyNumberFormat="1" applyFont="1" applyFill="1" applyBorder="1" applyAlignment="1">
      <alignment horizontal="left" vertical="top" wrapText="1"/>
    </xf>
    <xf numFmtId="0" fontId="7" fillId="0" borderId="1" xfId="0" applyFont="1" applyBorder="1" applyAlignment="1">
      <alignment horizontal="center"/>
    </xf>
    <xf numFmtId="0" fontId="9" fillId="0" borderId="1" xfId="0" applyFont="1" applyBorder="1" applyAlignment="1">
      <alignment horizontal="center"/>
    </xf>
    <xf numFmtId="0" fontId="11" fillId="0" borderId="1" xfId="0" applyFont="1" applyBorder="1" applyAlignment="1">
      <alignment vertical="top"/>
    </xf>
    <xf numFmtId="49" fontId="10" fillId="0" borderId="3" xfId="0" applyNumberFormat="1" applyFont="1" applyFill="1" applyBorder="1" applyAlignment="1">
      <alignment horizontal="center" vertical="top"/>
    </xf>
    <xf numFmtId="49" fontId="10" fillId="0" borderId="1" xfId="0" applyNumberFormat="1" applyFont="1" applyFill="1" applyBorder="1" applyAlignment="1">
      <alignment horizontal="center" vertical="top" wrapText="1"/>
    </xf>
    <xf numFmtId="0" fontId="10" fillId="0" borderId="13" xfId="0" applyFont="1" applyBorder="1" applyAlignment="1">
      <alignment horizontal="center"/>
    </xf>
    <xf numFmtId="0" fontId="10" fillId="0" borderId="16" xfId="0" applyFont="1" applyBorder="1" applyAlignment="1">
      <alignment horizontal="center"/>
    </xf>
    <xf numFmtId="0" fontId="10" fillId="0" borderId="2" xfId="0" applyFont="1" applyBorder="1" applyAlignment="1">
      <alignment horizontal="center"/>
    </xf>
    <xf numFmtId="49" fontId="10" fillId="0" borderId="13" xfId="0" applyNumberFormat="1" applyFont="1" applyBorder="1" applyAlignment="1">
      <alignment horizontal="center"/>
    </xf>
    <xf numFmtId="49" fontId="11" fillId="0" borderId="2" xfId="0" applyNumberFormat="1" applyFont="1" applyBorder="1" applyAlignment="1">
      <alignment horizontal="center"/>
    </xf>
    <xf numFmtId="14" fontId="10" fillId="0" borderId="13" xfId="0" applyNumberFormat="1" applyFont="1" applyBorder="1" applyAlignment="1">
      <alignment horizontal="center"/>
    </xf>
    <xf numFmtId="14" fontId="10" fillId="0" borderId="2" xfId="0" applyNumberFormat="1" applyFont="1" applyBorder="1" applyAlignment="1">
      <alignment horizontal="center"/>
    </xf>
    <xf numFmtId="49" fontId="10" fillId="0" borderId="1" xfId="0" applyNumberFormat="1" applyFont="1" applyFill="1" applyBorder="1" applyAlignment="1">
      <alignment horizontal="center" vertical="top"/>
    </xf>
    <xf numFmtId="49" fontId="10" fillId="0" borderId="1" xfId="0" applyNumberFormat="1" applyFont="1" applyFill="1" applyBorder="1" applyAlignment="1">
      <alignment horizontal="left" vertical="top" wrapText="1"/>
    </xf>
    <xf numFmtId="0" fontId="11" fillId="0" borderId="1" xfId="0" applyFont="1" applyBorder="1" applyAlignment="1">
      <alignment horizontal="left"/>
    </xf>
    <xf numFmtId="0" fontId="2" fillId="0" borderId="3" xfId="144" applyFont="1" applyFill="1" applyBorder="1" applyAlignment="1">
      <alignment horizontal="left" wrapText="1"/>
    </xf>
    <xf numFmtId="14" fontId="11" fillId="0" borderId="5" xfId="0" applyNumberFormat="1" applyFont="1" applyBorder="1" applyAlignment="1">
      <alignment horizontal="center" wrapText="1"/>
    </xf>
    <xf numFmtId="14" fontId="11" fillId="0" borderId="4" xfId="0" applyNumberFormat="1" applyFont="1" applyBorder="1" applyAlignment="1">
      <alignment horizontal="center" wrapText="1"/>
    </xf>
    <xf numFmtId="14" fontId="11" fillId="0" borderId="3" xfId="0" applyNumberFormat="1" applyFont="1" applyBorder="1" applyAlignment="1">
      <alignment horizontal="center" wrapText="1"/>
    </xf>
    <xf numFmtId="14" fontId="11" fillId="0" borderId="5" xfId="0" applyNumberFormat="1" applyFont="1" applyBorder="1" applyAlignment="1">
      <alignment horizontal="center"/>
    </xf>
    <xf numFmtId="14" fontId="11" fillId="0" borderId="4" xfId="0" applyNumberFormat="1" applyFont="1" applyBorder="1" applyAlignment="1">
      <alignment horizontal="center"/>
    </xf>
    <xf numFmtId="14" fontId="11" fillId="0" borderId="3" xfId="0" applyNumberFormat="1" applyFont="1" applyBorder="1" applyAlignment="1">
      <alignment horizontal="center"/>
    </xf>
    <xf numFmtId="49" fontId="11" fillId="0" borderId="5" xfId="0" applyNumberFormat="1" applyFont="1" applyBorder="1" applyAlignment="1">
      <alignment horizontal="center"/>
    </xf>
    <xf numFmtId="49" fontId="11" fillId="0" borderId="4" xfId="0" applyNumberFormat="1" applyFont="1" applyBorder="1" applyAlignment="1">
      <alignment horizontal="center"/>
    </xf>
    <xf numFmtId="49" fontId="11" fillId="0" borderId="3" xfId="0" applyNumberFormat="1" applyFont="1" applyBorder="1" applyAlignment="1">
      <alignment horizontal="center"/>
    </xf>
    <xf numFmtId="49" fontId="11" fillId="0" borderId="5" xfId="0" applyNumberFormat="1" applyFont="1" applyBorder="1" applyAlignment="1">
      <alignment horizontal="center" wrapText="1"/>
    </xf>
    <xf numFmtId="49" fontId="11" fillId="0" borderId="4" xfId="0" applyNumberFormat="1" applyFont="1" applyBorder="1" applyAlignment="1">
      <alignment horizontal="center" wrapText="1"/>
    </xf>
    <xf numFmtId="49" fontId="11" fillId="0" borderId="3" xfId="0" applyNumberFormat="1" applyFont="1" applyBorder="1" applyAlignment="1">
      <alignment horizontal="center" wrapText="1"/>
    </xf>
  </cellXfs>
  <cellStyles count="153">
    <cellStyle name="Comma" xfId="1" builtinId="3"/>
    <cellStyle name="Comma [0] 2" xfId="2"/>
    <cellStyle name="Comma 10" xfId="3"/>
    <cellStyle name="Comma 100" xfId="4"/>
    <cellStyle name="Comma 101" xfId="5"/>
    <cellStyle name="Comma 102" xfId="6"/>
    <cellStyle name="Comma 103" xfId="7"/>
    <cellStyle name="Comma 104" xfId="8"/>
    <cellStyle name="Comma 105" xfId="9"/>
    <cellStyle name="Comma 106" xfId="10"/>
    <cellStyle name="Comma 107" xfId="11"/>
    <cellStyle name="Comma 108" xfId="12"/>
    <cellStyle name="Comma 109" xfId="13"/>
    <cellStyle name="Comma 11" xfId="14"/>
    <cellStyle name="Comma 110" xfId="15"/>
    <cellStyle name="Comma 111" xfId="16"/>
    <cellStyle name="Comma 112" xfId="17"/>
    <cellStyle name="Comma 113" xfId="18"/>
    <cellStyle name="Comma 114" xfId="19"/>
    <cellStyle name="Comma 115" xfId="20"/>
    <cellStyle name="Comma 116" xfId="21"/>
    <cellStyle name="Comma 117" xfId="22"/>
    <cellStyle name="Comma 118" xfId="23"/>
    <cellStyle name="Comma 119" xfId="24"/>
    <cellStyle name="Comma 12" xfId="25"/>
    <cellStyle name="Comma 120" xfId="26"/>
    <cellStyle name="Comma 121" xfId="27"/>
    <cellStyle name="Comma 122" xfId="28"/>
    <cellStyle name="Comma 123" xfId="29"/>
    <cellStyle name="Comma 124" xfId="30"/>
    <cellStyle name="Comma 125" xfId="31"/>
    <cellStyle name="Comma 126" xfId="32"/>
    <cellStyle name="Comma 127" xfId="33"/>
    <cellStyle name="Comma 128" xfId="34"/>
    <cellStyle name="Comma 129" xfId="35"/>
    <cellStyle name="Comma 13" xfId="36"/>
    <cellStyle name="Comma 130" xfId="37"/>
    <cellStyle name="Comma 131" xfId="38"/>
    <cellStyle name="Comma 132" xfId="39"/>
    <cellStyle name="Comma 133" xfId="40"/>
    <cellStyle name="Comma 134" xfId="41"/>
    <cellStyle name="Comma 135" xfId="42"/>
    <cellStyle name="Comma 136" xfId="43"/>
    <cellStyle name="Comma 137" xfId="44"/>
    <cellStyle name="Comma 138" xfId="45"/>
    <cellStyle name="Comma 139" xfId="46"/>
    <cellStyle name="Comma 14" xfId="47"/>
    <cellStyle name="Comma 140" xfId="48"/>
    <cellStyle name="Comma 141" xfId="49"/>
    <cellStyle name="Comma 15" xfId="50"/>
    <cellStyle name="Comma 16" xfId="51"/>
    <cellStyle name="Comma 17" xfId="52"/>
    <cellStyle name="Comma 18" xfId="53"/>
    <cellStyle name="Comma 19" xfId="54"/>
    <cellStyle name="Comma 2" xfId="55"/>
    <cellStyle name="Comma 20" xfId="56"/>
    <cellStyle name="Comma 21" xfId="57"/>
    <cellStyle name="Comma 22" xfId="58"/>
    <cellStyle name="Comma 23" xfId="59"/>
    <cellStyle name="Comma 24" xfId="60"/>
    <cellStyle name="Comma 25" xfId="61"/>
    <cellStyle name="Comma 26" xfId="62"/>
    <cellStyle name="Comma 27" xfId="63"/>
    <cellStyle name="Comma 28" xfId="64"/>
    <cellStyle name="Comma 29" xfId="65"/>
    <cellStyle name="Comma 3" xfId="66"/>
    <cellStyle name="Comma 30" xfId="67"/>
    <cellStyle name="Comma 31" xfId="68"/>
    <cellStyle name="Comma 32" xfId="69"/>
    <cellStyle name="Comma 33" xfId="70"/>
    <cellStyle name="Comma 34" xfId="71"/>
    <cellStyle name="Comma 35" xfId="72"/>
    <cellStyle name="Comma 36" xfId="73"/>
    <cellStyle name="Comma 37" xfId="74"/>
    <cellStyle name="Comma 38" xfId="75"/>
    <cellStyle name="Comma 39" xfId="76"/>
    <cellStyle name="Comma 4" xfId="77"/>
    <cellStyle name="Comma 40" xfId="78"/>
    <cellStyle name="Comma 41" xfId="79"/>
    <cellStyle name="Comma 42" xfId="80"/>
    <cellStyle name="Comma 43" xfId="81"/>
    <cellStyle name="Comma 44" xfId="82"/>
    <cellStyle name="Comma 45" xfId="83"/>
    <cellStyle name="Comma 46" xfId="84"/>
    <cellStyle name="Comma 47" xfId="85"/>
    <cellStyle name="Comma 48" xfId="86"/>
    <cellStyle name="Comma 49" xfId="87"/>
    <cellStyle name="Comma 5" xfId="88"/>
    <cellStyle name="Comma 50" xfId="89"/>
    <cellStyle name="Comma 51" xfId="90"/>
    <cellStyle name="Comma 52" xfId="91"/>
    <cellStyle name="Comma 53" xfId="92"/>
    <cellStyle name="Comma 54" xfId="93"/>
    <cellStyle name="Comma 55" xfId="94"/>
    <cellStyle name="Comma 56" xfId="95"/>
    <cellStyle name="Comma 57" xfId="96"/>
    <cellStyle name="Comma 58" xfId="97"/>
    <cellStyle name="Comma 59" xfId="98"/>
    <cellStyle name="Comma 6" xfId="99"/>
    <cellStyle name="Comma 60" xfId="100"/>
    <cellStyle name="Comma 61" xfId="101"/>
    <cellStyle name="Comma 62" xfId="102"/>
    <cellStyle name="Comma 63" xfId="103"/>
    <cellStyle name="Comma 64" xfId="104"/>
    <cellStyle name="Comma 65" xfId="105"/>
    <cellStyle name="Comma 66" xfId="106"/>
    <cellStyle name="Comma 67" xfId="107"/>
    <cellStyle name="Comma 68" xfId="108"/>
    <cellStyle name="Comma 69" xfId="109"/>
    <cellStyle name="Comma 7" xfId="110"/>
    <cellStyle name="Comma 70" xfId="111"/>
    <cellStyle name="Comma 71" xfId="112"/>
    <cellStyle name="Comma 72" xfId="113"/>
    <cellStyle name="Comma 73" xfId="114"/>
    <cellStyle name="Comma 74" xfId="115"/>
    <cellStyle name="Comma 75" xfId="116"/>
    <cellStyle name="Comma 76" xfId="117"/>
    <cellStyle name="Comma 77" xfId="118"/>
    <cellStyle name="Comma 78" xfId="119"/>
    <cellStyle name="Comma 79" xfId="120"/>
    <cellStyle name="Comma 8" xfId="121"/>
    <cellStyle name="Comma 80" xfId="122"/>
    <cellStyle name="Comma 81" xfId="123"/>
    <cellStyle name="Comma 82" xfId="124"/>
    <cellStyle name="Comma 83" xfId="125"/>
    <cellStyle name="Comma 84" xfId="126"/>
    <cellStyle name="Comma 85" xfId="127"/>
    <cellStyle name="Comma 86" xfId="128"/>
    <cellStyle name="Comma 87" xfId="129"/>
    <cellStyle name="Comma 88" xfId="130"/>
    <cellStyle name="Comma 89" xfId="131"/>
    <cellStyle name="Comma 9" xfId="132"/>
    <cellStyle name="Comma 90" xfId="133"/>
    <cellStyle name="Comma 91" xfId="134"/>
    <cellStyle name="Comma 92" xfId="135"/>
    <cellStyle name="Comma 93" xfId="136"/>
    <cellStyle name="Comma 94" xfId="137"/>
    <cellStyle name="Comma 95" xfId="138"/>
    <cellStyle name="Comma 96" xfId="139"/>
    <cellStyle name="Comma 97" xfId="140"/>
    <cellStyle name="Comma 98" xfId="141"/>
    <cellStyle name="Comma 99" xfId="142"/>
    <cellStyle name="Excel Built-in Normal" xfId="152"/>
    <cellStyle name="Normal" xfId="0" builtinId="0"/>
    <cellStyle name="Normal 11" xfId="143"/>
    <cellStyle name="Normal 2" xfId="144"/>
    <cellStyle name="Normal 3" xfId="145"/>
    <cellStyle name="Normal 4" xfId="146"/>
    <cellStyle name="Normal 5" xfId="147"/>
    <cellStyle name="Normal 8" xfId="148"/>
    <cellStyle name="Normal 9" xfId="149"/>
    <cellStyle name="Normal_Budget &amp; Proc Plan - 20080327 2" xfId="150"/>
    <cellStyle name="Percent" xfId="15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styles" Target="style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calcChain" Target="calcChain.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WSSD%20%20Procurement%20Plan%20FY%202019-2020%20Final%20submission%20to%20PDU.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opy%20of%20LEAF%20II%20Procurement%20Plan%20FY%202019_20%20%20-%20Final%2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opy%20of%20Procurement%20Plan%2019-20%20AWMZ.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Copy%20of%20procurement%20plan%20for%20VWMZ%20%2019-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Copy%20of%20Procurement%20Plan%2019-20%20WSDF-SW.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Copy%20of%20Procurement%20plan%20for%20WfP%2019-20%20%2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Denis/AppData/Local/Temp/Departmental%20Procurement%20Plan%20%20FY%202019-2020%20PPD.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Copy%20of%20Procurement%20Plan%2019-20%20EURECC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PD%20Departmental%20Procurement%20Plan%20%20FY%202019-2020%20PP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py%20of%20Consolidated%20Procurement%20Plan%20FIEFOC%202%2019-120%20GoU%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SDF-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SSD%20PROCUREMENTS%2019-20%20draft%20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opy%20of%20Procurement%20Plan%20FY%2019-20%20WSDF-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opy%20of%20Procurement%20Plan%20WfP%2019-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ESLD%20Copy%20of%20Copy%20of%20Procurement%20Plan%2020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DD%20PLUS%20Copy%20of%20Draft%20Procurement%20plan%20July%202019%20to%20June%202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opy%20of%20Procurement%20Plan%20FY%20201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plies"/>
      <sheetName val=" Services"/>
      <sheetName val="Construction works"/>
      <sheetName val="Sheet 2"/>
    </sheetNames>
    <sheetDataSet>
      <sheetData sheetId="0">
        <row r="10">
          <cell r="B10" t="str">
            <v>Supply of office furniture and fittings for the Rural Water and Sanitation Department and Technical Support Units countrywide</v>
          </cell>
          <cell r="D10">
            <v>80000000</v>
          </cell>
          <cell r="E10" t="str">
            <v>GOU/JPF</v>
          </cell>
        </row>
        <row r="11">
          <cell r="B11" t="str">
            <v>Supply of office cleaning materials and equipment</v>
          </cell>
          <cell r="D11">
            <v>54000000</v>
          </cell>
          <cell r="E11" t="str">
            <v>GoU/Donor</v>
          </cell>
        </row>
        <row r="12">
          <cell r="B12" t="str">
            <v>Supply of community mobilisation materials, booklets, T-Shirts, banners and caps for promotion of water supply and sanitation improvement services</v>
          </cell>
          <cell r="D12">
            <v>65000000</v>
          </cell>
          <cell r="E12" t="str">
            <v>GoU/Donor</v>
          </cell>
        </row>
        <row r="13">
          <cell r="B13" t="str">
            <v>Production of Information Education and Communication (IEC) materials for the Integrated Water Management and Development Project (IWMDP)</v>
          </cell>
          <cell r="D13">
            <v>150000000</v>
          </cell>
          <cell r="E13" t="str">
            <v>GoU/Donor</v>
          </cell>
        </row>
        <row r="14">
          <cell r="B14" t="str">
            <v>Supply of Printers, photocopiers and accessories to the Rural Water and Sanitation Department</v>
          </cell>
          <cell r="D14">
            <v>40000000</v>
          </cell>
          <cell r="E14" t="str">
            <v>GoU/Donor</v>
          </cell>
        </row>
        <row r="15">
          <cell r="B15" t="str">
            <v>Production of IEC materials for use in primary schools and public places for the climate change resilient programme  in Budaka, Pallisa, Otuke, Katakwi and Bududa</v>
          </cell>
        </row>
        <row r="16">
          <cell r="B16" t="str">
            <v>Supply of  Desktops and Laptops and computer accessories</v>
          </cell>
          <cell r="D16">
            <v>60000000</v>
          </cell>
          <cell r="E16" t="str">
            <v>GoU/Donor</v>
          </cell>
        </row>
        <row r="17">
          <cell r="B17" t="str">
            <v>Repair of several vehicles in Rural water Department and TSUs</v>
          </cell>
          <cell r="D17">
            <v>410000000</v>
          </cell>
          <cell r="E17" t="str">
            <v>GOU/Donor</v>
          </cell>
        </row>
        <row r="18">
          <cell r="B18" t="str">
            <v>Supply of vehicle tyres and accessories to rural water supply departmental vehicles</v>
          </cell>
          <cell r="D18">
            <v>100000000</v>
          </cell>
          <cell r="E18" t="str">
            <v>GOU/Donor</v>
          </cell>
        </row>
        <row r="19">
          <cell r="B19" t="str">
            <v>Supply of assorted stationery and computer consumables</v>
          </cell>
          <cell r="D19">
            <v>55000000</v>
          </cell>
          <cell r="E19" t="str">
            <v>GoU/Donor</v>
          </cell>
        </row>
        <row r="20">
          <cell r="B20" t="str">
            <v>Supply and installation of air conditioning and refrigeration systems.</v>
          </cell>
          <cell r="D20">
            <v>40000000</v>
          </cell>
          <cell r="E20" t="str">
            <v>GOU</v>
          </cell>
        </row>
        <row r="21">
          <cell r="B21" t="str">
            <v>Supply of specialised equipment (GPSs, Hydrogeological survey equipment, Resistivity meters,borehole cameras etc,) to the Rural Water and Sanitation Department</v>
          </cell>
          <cell r="D21">
            <v>100000000</v>
          </cell>
          <cell r="E21" t="str">
            <v>GoU/Donor</v>
          </cell>
        </row>
        <row r="22">
          <cell r="B22" t="str">
            <v xml:space="preserve">Supply of pipes and fittings to water supplies in District Local Governments </v>
          </cell>
          <cell r="D22">
            <v>350000000</v>
          </cell>
          <cell r="E22" t="str">
            <v>GoU</v>
          </cell>
        </row>
      </sheetData>
      <sheetData sheetId="1">
        <row r="8">
          <cell r="B8" t="str">
            <v>Consultancy services for feasibility study and detailed engineering design of 5 piped water systems in WestNile region, Moroto, Kabarole, Kween and Kasese districts</v>
          </cell>
          <cell r="D8">
            <v>3000000000</v>
          </cell>
          <cell r="E8" t="str">
            <v>GoU</v>
          </cell>
        </row>
        <row r="9">
          <cell r="B9" t="str">
            <v>Consultancy Services for community mobilisation and sanitation/hygiene promotion activities of water supply and sanitation systems in the Integrated Water Management and Development Project (IWMDP)</v>
          </cell>
          <cell r="D9">
            <v>2000000000</v>
          </cell>
          <cell r="E9" t="str">
            <v>GoU/Donor</v>
          </cell>
        </row>
        <row r="10">
          <cell r="B10" t="str">
            <v>Consultancy services for Environmental and Social Impact Assessments for water supply systems in rural areas.</v>
          </cell>
          <cell r="D10">
            <v>250000000</v>
          </cell>
          <cell r="E10" t="str">
            <v>GoU/Donor</v>
          </cell>
        </row>
        <row r="11">
          <cell r="B11" t="str">
            <v>Consultancy Services for Resettlement Action Plan for water supply systems in rural areas</v>
          </cell>
          <cell r="D11">
            <v>250000000</v>
          </cell>
          <cell r="E11" t="str">
            <v>GoU/Donor</v>
          </cell>
        </row>
        <row r="12">
          <cell r="B12" t="str">
            <v>Non Consultancy Services for procurement of hotel services, venue, catering services for workshops, meetings and seminars</v>
          </cell>
          <cell r="D12">
            <v>300000000</v>
          </cell>
          <cell r="E12" t="str">
            <v>GoU/Donor</v>
          </cell>
        </row>
        <row r="13">
          <cell r="B13" t="str">
            <v>Consultancy services for design review and construction supervision of water and sanitation infrastructructure under different construction contracts</v>
          </cell>
          <cell r="D13">
            <v>4500000000</v>
          </cell>
          <cell r="E13" t="str">
            <v>GoU/Donor</v>
          </cell>
        </row>
        <row r="14">
          <cell r="B14" t="str">
            <v>Non Consultancy Services for printing of Sector Guidelines to District Local Governments countrywide</v>
          </cell>
          <cell r="D14">
            <v>250000000</v>
          </cell>
          <cell r="E14" t="str">
            <v>GoU/Donor</v>
          </cell>
        </row>
        <row r="15">
          <cell r="B15" t="str">
            <v>Consultancy services for  Benchmarking and documenting the Support to Rural Water Project (Videography)</v>
          </cell>
          <cell r="D15">
            <v>50000000</v>
          </cell>
          <cell r="E15" t="str">
            <v>GoU</v>
          </cell>
        </row>
        <row r="16">
          <cell r="D16">
            <v>300000000</v>
          </cell>
          <cell r="E16" t="str">
            <v>GoU</v>
          </cell>
        </row>
        <row r="17">
          <cell r="B17" t="str">
            <v>Consultancy services for  an update on the Rural water database, capacity building and traininig of District Local Governments and Regional Offices</v>
          </cell>
          <cell r="D17">
            <v>100000000</v>
          </cell>
          <cell r="E17" t="str">
            <v>GoU/Donor</v>
          </cell>
        </row>
        <row r="18">
          <cell r="B18" t="str">
            <v>Consultancy Services for design, review and development of sector specific policies, guidelines and strategies for implementation of water and sanitation programmes countrywide</v>
          </cell>
        </row>
        <row r="19">
          <cell r="B19" t="str">
            <v>Non Consultancy Services for advertising bid opportunities and supplements in Newspapers and other media</v>
          </cell>
          <cell r="D19">
            <v>50000000</v>
          </cell>
          <cell r="E19" t="str">
            <v>GoU/Donor</v>
          </cell>
        </row>
        <row r="20">
          <cell r="D20">
            <v>150000000</v>
          </cell>
          <cell r="E20" t="str">
            <v>GoU</v>
          </cell>
        </row>
      </sheetData>
      <sheetData sheetId="2">
        <row r="10">
          <cell r="B10" t="str">
            <v>Construction of Kanyabwanga Water Supply System in Mitooma district</v>
          </cell>
        </row>
        <row r="11">
          <cell r="B11" t="str">
            <v>Construction of 40 solar powered mini piped water supply systems countrywide</v>
          </cell>
          <cell r="D11">
            <v>9000000000</v>
          </cell>
          <cell r="E11" t="str">
            <v>GOU/ AfDB</v>
          </cell>
        </row>
        <row r="12">
          <cell r="B12" t="str">
            <v>Construction of Highway Public Sanitation and Hygiene Facilities</v>
          </cell>
          <cell r="D12">
            <v>5000000000</v>
          </cell>
          <cell r="E12" t="str">
            <v>GoU</v>
          </cell>
        </row>
        <row r="13">
          <cell r="B13" t="str">
            <v>Rehabilitation of Nyakabingo Gravity Flow Scheme in Rukungiri district</v>
          </cell>
          <cell r="D13">
            <v>6000000000</v>
          </cell>
          <cell r="E13" t="str">
            <v>GoU</v>
          </cell>
        </row>
        <row r="14">
          <cell r="B14" t="str">
            <v>Construction of Bitsya Water Supply and Sanitation System in Buhweju District</v>
          </cell>
          <cell r="D14">
            <v>10965000000</v>
          </cell>
          <cell r="E14" t="str">
            <v>GoU/Donor</v>
          </cell>
        </row>
        <row r="15">
          <cell r="B15" t="str">
            <v>Construction of Nyamugasani Gravity Flow Scheme in Kasese District</v>
          </cell>
          <cell r="D15">
            <v>8000000000</v>
          </cell>
          <cell r="E15" t="str">
            <v>GoU/Donor</v>
          </cell>
        </row>
      </sheetData>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W&amp;Non-conultancy"/>
      <sheetName val="Consultancy"/>
    </sheetNames>
    <sheetDataSet>
      <sheetData sheetId="0">
        <row r="11">
          <cell r="B11" t="str">
            <v>Construction of a Surveillance Station and Research Station in Hoima District</v>
          </cell>
          <cell r="E11" t="str">
            <v>Donor/GoU</v>
          </cell>
        </row>
        <row r="14">
          <cell r="B14" t="str">
            <v>Civil works for fill and completion of parking space at Rwenshama Landing Site</v>
          </cell>
        </row>
        <row r="17">
          <cell r="B17" t="str">
            <v xml:space="preserve">Installation/demonstration of 03 cages </v>
          </cell>
        </row>
        <row r="20">
          <cell r="B20" t="str">
            <v>Minor renovataion of DFR Offices in Entebbe</v>
          </cell>
        </row>
        <row r="23">
          <cell r="B23" t="str">
            <v>Implementation of catchment restoration initiatives</v>
          </cell>
          <cell r="E23" t="str">
            <v>Donor/GoU</v>
          </cell>
        </row>
        <row r="26">
          <cell r="B26" t="str">
            <v>Starter kit for livelihood activities</v>
          </cell>
        </row>
        <row r="29">
          <cell r="B29" t="str">
            <v>1 Research Vessel</v>
          </cell>
        </row>
        <row r="32">
          <cell r="B32" t="str">
            <v>1 Project vehicles</v>
          </cell>
        </row>
        <row r="35">
          <cell r="B35" t="str">
            <v>Office IT equipment (laptops, printers, software and IT accessories)</v>
          </cell>
        </row>
        <row r="38">
          <cell r="B38" t="str">
            <v>Small Office Equipment</v>
          </cell>
        </row>
        <row r="41">
          <cell r="B41" t="str">
            <v>Supply of stationery, printing and binding materials and services inclusive of toners for printers and photocopiers</v>
          </cell>
        </row>
        <row r="47">
          <cell r="B47" t="str">
            <v>Office cleaning materials</v>
          </cell>
        </row>
        <row r="50">
          <cell r="B50" t="str">
            <v>Supply of air tickets</v>
          </cell>
        </row>
        <row r="53">
          <cell r="B53" t="str">
            <v>Security Services</v>
          </cell>
        </row>
        <row r="56">
          <cell r="B56" t="str">
            <v>Supply of Hotel Services</v>
          </cell>
        </row>
        <row r="59">
          <cell r="B59" t="str">
            <v>Provision of Communication Services</v>
          </cell>
        </row>
      </sheetData>
      <sheetData sheetId="1">
        <row r="9">
          <cell r="B9" t="str">
            <v>Supervision and worthiness of the boats</v>
          </cell>
        </row>
        <row r="12">
          <cell r="B12" t="str">
            <v>Development of pollution control plan</v>
          </cell>
        </row>
        <row r="15">
          <cell r="B15" t="str">
            <v>Environmental and social mitigation measurres, Environmental capacity building, Environmental monitoring and control</v>
          </cell>
          <cell r="F15" t="str">
            <v>LCS</v>
          </cell>
          <cell r="G15" t="str">
            <v xml:space="preserve">Time base </v>
          </cell>
        </row>
        <row r="18">
          <cell r="B18" t="str">
            <v>Assessment of the status and functionality of gauging stations with the LEA Basin</v>
          </cell>
        </row>
        <row r="21">
          <cell r="B21" t="str">
            <v>Construction Supervision of the surveillance station and research station</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N- Consultancy"/>
      <sheetName val="GW&amp;Non-conultancy -internal use"/>
      <sheetName val="Consultancy"/>
      <sheetName val="Consultancy - Internal use"/>
    </sheetNames>
    <sheetDataSet>
      <sheetData sheetId="0"/>
      <sheetData sheetId="1">
        <row r="11">
          <cell r="B11" t="str">
            <v>Construction of Soil &amp; Water Conservation Structures</v>
          </cell>
        </row>
        <row r="14">
          <cell r="B14" t="str">
            <v>Supply of Stationery</v>
          </cell>
        </row>
        <row r="17">
          <cell r="B17" t="str">
            <v>Supply of Office Cleaning Materials and Consumables</v>
          </cell>
        </row>
        <row r="20">
          <cell r="B20" t="str">
            <v>Supply of Furniture</v>
          </cell>
        </row>
        <row r="23">
          <cell r="B23" t="str">
            <v xml:space="preserve">Supply of Tyres </v>
          </cell>
        </row>
        <row r="26">
          <cell r="B26" t="str">
            <v xml:space="preserve">Supply of 2 No. Computers and Accessories </v>
          </cell>
        </row>
        <row r="29">
          <cell r="B29" t="str">
            <v xml:space="preserve">Supply of Laboratory Consumables </v>
          </cell>
        </row>
      </sheetData>
      <sheetData sheetId="2"/>
      <sheetData sheetId="3">
        <row r="9">
          <cell r="B9" t="str">
            <v>Semuliki CMC</v>
          </cell>
        </row>
        <row r="12">
          <cell r="B12" t="str">
            <v>Mpanga CMC</v>
          </cell>
        </row>
        <row r="15">
          <cell r="B15" t="str">
            <v xml:space="preserve">Wetland Protection </v>
          </cell>
        </row>
        <row r="18">
          <cell r="B18" t="str">
            <v>Afforestation of Degraded Hotspots</v>
          </cell>
        </row>
        <row r="21">
          <cell r="B21" t="str">
            <v xml:space="preserve">River bank stabilization </v>
          </cell>
        </row>
        <row r="24">
          <cell r="B24" t="str">
            <v xml:space="preserve">Establishment of community nurseries </v>
          </cell>
        </row>
        <row r="27">
          <cell r="B27" t="str">
            <v>Kiiha CMC</v>
          </cell>
        </row>
        <row r="30">
          <cell r="B30" t="str">
            <v>Awareness Raising Material</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N- Consultancy"/>
      <sheetName val="GW&amp;Non-conultancy -internal use"/>
      <sheetName val="Consultancy"/>
      <sheetName val="Consultancy - Internal use"/>
    </sheetNames>
    <sheetDataSet>
      <sheetData sheetId="0"/>
      <sheetData sheetId="1">
        <row r="12">
          <cell r="B12" t="str">
            <v xml:space="preserve"> Restoration and rehabilitation  of degraded micro catchments</v>
          </cell>
        </row>
        <row r="15">
          <cell r="B15" t="str">
            <v>Rehabilitation of office buildings and other non residential infrastructure</v>
          </cell>
        </row>
        <row r="21">
          <cell r="B21" t="str">
            <v>Procure venue, hotel and catering services for workshops, meetings and seminars</v>
          </cell>
        </row>
        <row r="24">
          <cell r="B24" t="str">
            <v>Procure vehicle, tyres, repair services and spares</v>
          </cell>
        </row>
        <row r="27">
          <cell r="B27" t="str">
            <v xml:space="preserve">Procure necessary water quality field equipment and consumables </v>
          </cell>
          <cell r="F27" t="str">
            <v>ODB/Framework</v>
          </cell>
          <cell r="G27" t="str">
            <v>Lumpsum/        Framework</v>
          </cell>
        </row>
        <row r="31">
          <cell r="B31" t="str">
            <v>Procure awareness and visibility materials</v>
          </cell>
        </row>
      </sheetData>
      <sheetData sheetId="2"/>
      <sheetData sheetId="3">
        <row r="9">
          <cell r="B9" t="str">
            <v>Consultancy services for detailed assessment of hotspots for intervention requirements and water source protection plans</v>
          </cell>
          <cell r="G9" t="str">
            <v xml:space="preserve">Time based/Lumpsum </v>
          </cell>
          <cell r="H9">
            <v>43272</v>
          </cell>
          <cell r="I9" t="str">
            <v>13th-July-2018</v>
          </cell>
          <cell r="J9" t="str">
            <v>27th-07-2018</v>
          </cell>
          <cell r="K9" t="str">
            <v>27th-07-2018</v>
          </cell>
          <cell r="L9" t="str">
            <v>27th-07-2018</v>
          </cell>
          <cell r="M9" t="str">
            <v>27th-07-2018</v>
          </cell>
          <cell r="N9" t="str">
            <v>02th-08-2019</v>
          </cell>
          <cell r="O9" t="str">
            <v>30th-08-2019</v>
          </cell>
          <cell r="P9" t="str">
            <v>13th-09-2019</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N- Consultancy"/>
      <sheetName val="Supplies &amp; Non-Cons"/>
      <sheetName val="GW&amp;Non-conultancy -internal use"/>
      <sheetName val="Consultancy"/>
      <sheetName val="Consultancy Services"/>
    </sheetNames>
    <sheetDataSet>
      <sheetData sheetId="0"/>
      <sheetData sheetId="1">
        <row r="11">
          <cell r="B11" t="str">
            <v>Supply of Assorted Stationery/Printed stationery</v>
          </cell>
        </row>
        <row r="14">
          <cell r="B14" t="str">
            <v>Advertising &amp; Public relations</v>
          </cell>
        </row>
        <row r="17">
          <cell r="B17" t="str">
            <v>Security Services</v>
          </cell>
        </row>
        <row r="20">
          <cell r="B20" t="str">
            <v>Supply of Consumables/General goods</v>
          </cell>
        </row>
        <row r="23">
          <cell r="B23" t="str">
            <v>Provision of Hotel Services</v>
          </cell>
        </row>
        <row r="26">
          <cell r="B26" t="str">
            <v>Welfare and Entertainment</v>
          </cell>
        </row>
        <row r="29">
          <cell r="B29" t="str">
            <v>Supply of Office Furniture</v>
          </cell>
        </row>
        <row r="32">
          <cell r="B32" t="str">
            <v>Supply of Fuel, Lubricants and Oils</v>
          </cell>
        </row>
        <row r="35">
          <cell r="B35" t="str">
            <v>Motor Vehicle maintenance and Supply of Motor vehicle tyres</v>
          </cell>
        </row>
        <row r="38">
          <cell r="B38" t="str">
            <v>Computer Supplies and Information Technology</v>
          </cell>
        </row>
        <row r="41">
          <cell r="B41" t="str">
            <v>Telecommunication</v>
          </cell>
        </row>
        <row r="44">
          <cell r="B44" t="str">
            <v>Cleaning Services</v>
          </cell>
        </row>
        <row r="47">
          <cell r="B47" t="str">
            <v>Garbage Collection &amp; Disposal</v>
          </cell>
        </row>
        <row r="50">
          <cell r="B50" t="str">
            <v>Maintanance-Machinery, Equipment &amp; Furniture</v>
          </cell>
        </row>
        <row r="53">
          <cell r="B53" t="str">
            <v>Supply of a Generator</v>
          </cell>
        </row>
      </sheetData>
      <sheetData sheetId="2">
        <row r="11">
          <cell r="B11" t="str">
            <v xml:space="preserve">Construction of Solar Mini Water Supply Systems in Nyakatonzi and Bigando RGCs in Kasese District </v>
          </cell>
          <cell r="O11" t="str">
            <v>26th-Jun-19</v>
          </cell>
          <cell r="P11" t="str">
            <v>04th-July-2019</v>
          </cell>
          <cell r="Q11" t="str">
            <v>01st-Aug-2019</v>
          </cell>
          <cell r="R11" t="str">
            <v>01st-Aug-2019</v>
          </cell>
        </row>
        <row r="14">
          <cell r="B14" t="str">
            <v xml:space="preserve"> Connstruction of  Igorora TC Water Supply and Sanitation System in Ibanda District </v>
          </cell>
          <cell r="O14" t="str">
            <v>04th-Oct-19</v>
          </cell>
          <cell r="P14" t="str">
            <v>10th-Oct-2019</v>
          </cell>
          <cell r="Q14" t="str">
            <v>07th-Nov-2019</v>
          </cell>
          <cell r="R14" t="str">
            <v>07th-Nov-2019</v>
          </cell>
        </row>
        <row r="17">
          <cell r="B17" t="str">
            <v xml:space="preserve"> Connstruction of  Karago II  Town Water Supply and Sanitation System in Kabarole District </v>
          </cell>
          <cell r="O17" t="str">
            <v>10th-Jan-2020</v>
          </cell>
          <cell r="P17" t="str">
            <v>15th-Jan-2020</v>
          </cell>
          <cell r="Q17" t="str">
            <v>13th-Feb-2020</v>
          </cell>
          <cell r="R17" t="str">
            <v>13th-Feb-2020</v>
          </cell>
        </row>
        <row r="20">
          <cell r="B20" t="str">
            <v>Construction of Rushango TC Water Supply and Sanitation System</v>
          </cell>
          <cell r="O20" t="str">
            <v>10th-Jan-2020</v>
          </cell>
          <cell r="P20" t="str">
            <v>15th-Jan-2020</v>
          </cell>
          <cell r="Q20" t="str">
            <v>13th-Feb-2020</v>
          </cell>
          <cell r="R20" t="str">
            <v>13th-Feb-2020</v>
          </cell>
        </row>
        <row r="23">
          <cell r="B23" t="str">
            <v>Construction of Bethelehem Town Council Water Supply System</v>
          </cell>
          <cell r="O23" t="str">
            <v>10th-Jan-2020</v>
          </cell>
          <cell r="P23" t="str">
            <v>15th-Jan-2020</v>
          </cell>
          <cell r="Q23" t="str">
            <v>13th-Feb-2020</v>
          </cell>
          <cell r="R23" t="str">
            <v>13th-Feb-2020</v>
          </cell>
        </row>
        <row r="26">
          <cell r="B26" t="str">
            <v>Construction of an Office Building for the Ministry of Water &amp; Environment-South West Regional Offices in Mbarara</v>
          </cell>
          <cell r="O26" t="str">
            <v>10th-Jan-2020</v>
          </cell>
          <cell r="P26" t="str">
            <v>15th-Jan-2020</v>
          </cell>
          <cell r="Q26" t="str">
            <v>13th-Feb-2020</v>
          </cell>
          <cell r="R26" t="str">
            <v>13th-Feb-2020</v>
          </cell>
        </row>
        <row r="28">
          <cell r="B28" t="str">
            <v>Construction of Kibugu Town Water Supply System</v>
          </cell>
        </row>
        <row r="31">
          <cell r="B31" t="str">
            <v>Procurement for drilling of production wells (24 No.)</v>
          </cell>
        </row>
        <row r="34">
          <cell r="B34" t="str">
            <v>Office Maintanance-Civil and Electrical</v>
          </cell>
        </row>
      </sheetData>
      <sheetData sheetId="3"/>
      <sheetData sheetId="4">
        <row r="9">
          <cell r="B9" t="str">
            <v>Consultancy services for Feasibility Studies and Detailed Designs for bulk water transfer for multipurpose use from L. Bunyonyi to Rubanda District</v>
          </cell>
        </row>
        <row r="12">
          <cell r="B12" t="str">
            <v>Hydrogeological Investigations and Drilling Supervision (48 No. Sites)</v>
          </cell>
        </row>
        <row r="15">
          <cell r="B15" t="str">
            <v>Drama Shows (Luganda, Runyankitara and Rukonzo)</v>
          </cell>
          <cell r="G15" t="str">
            <v>Framework</v>
          </cell>
        </row>
        <row r="18">
          <cell r="B18" t="str">
            <v>Feasibility studies and detailed engineering designs of 24 Water supply and Sanitation System in South West Uganda</v>
          </cell>
        </row>
        <row r="21">
          <cell r="B21" t="str">
            <v>Socio-Economic Survey</v>
          </cell>
        </row>
        <row r="24">
          <cell r="B24" t="str">
            <v>Consultancy Services for Development and Implementation of Water source and catchment protection plans/measures, in Buyamba, Kambuga and Karago</v>
          </cell>
        </row>
        <row r="27">
          <cell r="B27" t="str">
            <v>Consultancy Services for Development and Implementation of Water source and catchment protection plans/measures, in Lwemiyaga, Kibugu, Igorora, Bethlehem-Nabigasa, Rushango, Nyakatonzi and Bigando Towns/RGCs</v>
          </cell>
          <cell r="H27">
            <v>43685</v>
          </cell>
        </row>
        <row r="30">
          <cell r="B30" t="str">
            <v>Consultancy Services for Conducting of Environmental and Social Impact Assessment Studies, including  monitoring of EMSP, for Kibugu, Igorora, Bethlehem-Nabigasa, Rushango, Nyakatonzi and Bigando Towns/RGCs</v>
          </cell>
        </row>
        <row r="33">
          <cell r="B33" t="str">
            <v>Consultancy Services for Conducting of Sanitation, Hygiene and Environmental Surveys forKarago, Kibugu, Igorora, Bethlehem-Nabigasa, Rushango, Nyakatonzi and Bigando Towns/RGCs</v>
          </cell>
        </row>
        <row r="36">
          <cell r="B36" t="str">
            <v>Consultancy Services for Conducting end of implementation surveys on Sanitation, Hygiene and Environment for Kambuga, Lwemiyaga and Karago, Towns/RGCs</v>
          </cell>
        </row>
        <row r="39">
          <cell r="B39" t="str">
            <v>Procurement for Conducting end of implementation surveys on Sanitation, Hygiene and Environment for Karago, Kibugu, Igorora, Bethlehem-Nabigasa, Rushango, Nyakatonzi and Bigando Towns/RGCs</v>
          </cell>
        </row>
        <row r="46">
          <cell r="B46" t="str">
            <v>Documentaries for Bethlehem, Nabigasa, Rushango &amp; Kibugu</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N- Consultancy"/>
      <sheetName val="GW&amp;Non-conultancy -internal use"/>
      <sheetName val="Sheet1"/>
      <sheetName val="Consultancy"/>
      <sheetName val="Consultancy - Internal use"/>
    </sheetNames>
    <sheetDataSet>
      <sheetData sheetId="0"/>
      <sheetData sheetId="1">
        <row r="13">
          <cell r="B13" t="str">
            <v>Construction of 6No WfP facilities under in Isingiro, Kyotera  Rakai, Gomba and Lwengo districts using Equipment through force account mechanism including abstraction</v>
          </cell>
          <cell r="F13" t="str">
            <v>ODB</v>
          </cell>
          <cell r="G13" t="str">
            <v xml:space="preserve">Ademeasurement </v>
          </cell>
          <cell r="N13">
            <v>43698</v>
          </cell>
          <cell r="O13" t="str">
            <v>23rd-Aug-19</v>
          </cell>
          <cell r="P13" t="str">
            <v>27th-Aug-2019</v>
          </cell>
          <cell r="Q13" t="str">
            <v>17th-Sept-2019</v>
          </cell>
          <cell r="R13" t="str">
            <v>24th-Sept-2019</v>
          </cell>
        </row>
        <row r="16">
          <cell r="B16" t="str">
            <v xml:space="preserve">Construction of 10 No solar pumped small scale irrigation schemes in selected Districts </v>
          </cell>
          <cell r="F16" t="str">
            <v>ODB</v>
          </cell>
          <cell r="G16" t="str">
            <v xml:space="preserve">Ademeasurement </v>
          </cell>
        </row>
        <row r="19">
          <cell r="B19" t="str">
            <v xml:space="preserve">Construction of  solar pumped small scale irrigation schemes in selected Districts </v>
          </cell>
          <cell r="F19" t="str">
            <v>ODB</v>
          </cell>
          <cell r="G19" t="str">
            <v xml:space="preserve">Ademeasurement </v>
          </cell>
        </row>
        <row r="22">
          <cell r="B22" t="str">
            <v xml:space="preserve"> Construction of Kyahi and Kyenshama Dams in Gomba and Mbarara Districts for multipurpose uses</v>
          </cell>
          <cell r="F22" t="str">
            <v>ODB</v>
          </cell>
          <cell r="G22" t="str">
            <v>Lumpsum</v>
          </cell>
        </row>
        <row r="25">
          <cell r="B25" t="str">
            <v xml:space="preserve"> Construction of small scale irrigation schemes in Ntovu in Rakai District and Mbulamu in Mpigi District</v>
          </cell>
          <cell r="F25" t="str">
            <v>ODB</v>
          </cell>
          <cell r="G25" t="str">
            <v xml:space="preserve">Ademeasurement </v>
          </cell>
        </row>
        <row r="28">
          <cell r="B28" t="str">
            <v xml:space="preserve"> Construction of small scale irrigation schemes in Nyarulambi in Kanungu District and Garuka in Rukungiri District</v>
          </cell>
          <cell r="F28" t="str">
            <v>ODB</v>
          </cell>
          <cell r="G28" t="str">
            <v xml:space="preserve">Ademeasurement </v>
          </cell>
        </row>
        <row r="31">
          <cell r="B31" t="str">
            <v xml:space="preserve"> Construction of small scale irrigation schemes in Kyamugenzi in Hoima District and Isunga in Kibaale District</v>
          </cell>
          <cell r="F31" t="str">
            <v>ODB</v>
          </cell>
          <cell r="G31" t="str">
            <v xml:space="preserve">Ademeasurement </v>
          </cell>
        </row>
        <row r="34">
          <cell r="B34" t="str">
            <v xml:space="preserve"> Construction of small scale irrigation schemes in kagulube in Kalangala District and Bukwaya in Buvuma District</v>
          </cell>
          <cell r="D34">
            <v>2000000000</v>
          </cell>
          <cell r="F34" t="str">
            <v>ODB</v>
          </cell>
          <cell r="G34" t="str">
            <v xml:space="preserve">Ademeasurement </v>
          </cell>
        </row>
        <row r="35">
          <cell r="D35">
            <v>1777457151</v>
          </cell>
        </row>
        <row r="37">
          <cell r="B37" t="str">
            <v xml:space="preserve"> Construction of small scale irrigation schemes in Buyojwa in Isingiro District and Mabanda in Buhweju District</v>
          </cell>
          <cell r="D37">
            <v>1600000000</v>
          </cell>
          <cell r="F37" t="str">
            <v>ODB</v>
          </cell>
          <cell r="G37" t="str">
            <v xml:space="preserve">Ademeasurement </v>
          </cell>
        </row>
        <row r="38">
          <cell r="D38">
            <v>1411215662</v>
          </cell>
        </row>
        <row r="40">
          <cell r="B40" t="str">
            <v xml:space="preserve"> Office Furniture and office fittings, Office Equipment, stationary and Maintenance of office and ICT equipment.</v>
          </cell>
          <cell r="F40" t="str">
            <v>RFQ</v>
          </cell>
          <cell r="G40" t="str">
            <v xml:space="preserve">Lumpsum/Framework </v>
          </cell>
        </row>
        <row r="43">
          <cell r="B43" t="str">
            <v>Training and Capacity building staff and district staff</v>
          </cell>
          <cell r="F43" t="str">
            <v>Lump sum</v>
          </cell>
          <cell r="G43" t="str">
            <v>Lumpsum/        Time based</v>
          </cell>
        </row>
        <row r="46">
          <cell r="B46" t="str">
            <v>Purchase of spare parts for  Earth Moving machines</v>
          </cell>
          <cell r="F46" t="str">
            <v>RDB</v>
          </cell>
          <cell r="G46" t="str">
            <v>Lumpsum</v>
          </cell>
        </row>
        <row r="49">
          <cell r="B49" t="str">
            <v xml:space="preserve">Vehicle tyres, Repair and Mantainence </v>
          </cell>
          <cell r="F49" t="str">
            <v>ODB</v>
          </cell>
          <cell r="G49" t="str">
            <v>Lumpsum/       Framework</v>
          </cell>
        </row>
        <row r="52">
          <cell r="B52" t="str">
            <v xml:space="preserve">Advertising and Media , Magazines, Publicity, Excerpts,  and Communication including Internet </v>
          </cell>
          <cell r="F52" t="str">
            <v>ODB</v>
          </cell>
          <cell r="G52" t="str">
            <v xml:space="preserve">Lumpsum/        framework </v>
          </cell>
        </row>
        <row r="55">
          <cell r="F55" t="str">
            <v>ODB</v>
          </cell>
          <cell r="G55" t="str">
            <v>lumpsum/         framework</v>
          </cell>
        </row>
      </sheetData>
      <sheetData sheetId="2"/>
      <sheetData sheetId="3"/>
      <sheetData sheetId="4">
        <row r="9">
          <cell r="B9" t="str">
            <v xml:space="preserve">Implementation support for sustainable management of WfP facilities in western and lower central regions (training, capacity building, and formation of management committee for completed and on-going works)                                                                                                                                                                                                                                                                                                                                                                                                                                           </v>
          </cell>
          <cell r="H9">
            <v>43333</v>
          </cell>
        </row>
        <row r="12">
          <cell r="B12" t="str">
            <v>Documentary for selected Water for Production Facilities in the western and Lower Central regions</v>
          </cell>
        </row>
        <row r="15">
          <cell r="B15" t="str">
            <v>Consultancy Services for design of twenty five (25) small scale irrigation systems in western and lower central Uganda</v>
          </cell>
        </row>
        <row r="16">
          <cell r="B16" t="str">
            <v>Consultancy services for construction supervision of Kyenshama and Kyahi Dam in Mbarara and Gomba Districts</v>
          </cell>
        </row>
        <row r="17">
          <cell r="B17" t="str">
            <v>Consultancy services for the design of Rushozi dams in Mbarara District</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5">
          <cell r="D5">
            <v>35000000</v>
          </cell>
        </row>
        <row r="6">
          <cell r="B6" t="str">
            <v xml:space="preserve">Welfare and Entertainment </v>
          </cell>
          <cell r="D6">
            <v>46000000</v>
          </cell>
        </row>
        <row r="7">
          <cell r="B7" t="str">
            <v>Printing, Stationery, Photocopying and Binding -Sector Ministerial Policy Statements and Budget Framework paper</v>
          </cell>
          <cell r="D7">
            <v>50000000</v>
          </cell>
        </row>
        <row r="8">
          <cell r="B8" t="str">
            <v>Small Office Equipment</v>
          </cell>
          <cell r="D8">
            <v>25000000</v>
          </cell>
        </row>
        <row r="9">
          <cell r="B9" t="str">
            <v xml:space="preserve">Consultancy Services-for Project Impact Evaluation </v>
          </cell>
          <cell r="D9">
            <v>200000000</v>
          </cell>
        </row>
        <row r="10">
          <cell r="B10" t="str">
            <v>Consultancy Services-for development of Monitoring and Evaluation system</v>
          </cell>
          <cell r="D10">
            <v>190500000</v>
          </cell>
        </row>
        <row r="11">
          <cell r="B11" t="str">
            <v>Maintenance - Vehicles</v>
          </cell>
          <cell r="D11">
            <v>10000000</v>
          </cell>
        </row>
        <row r="12">
          <cell r="D12">
            <v>85000000</v>
          </cell>
        </row>
        <row r="13">
          <cell r="B13" t="str">
            <v xml:space="preserve"> Consultancy Services- For Preparation of Sector NDP III report</v>
          </cell>
          <cell r="D13">
            <v>160000000</v>
          </cell>
        </row>
        <row r="14">
          <cell r="B14" t="str">
            <v xml:space="preserve"> Consultancy Services- Long-term - Training of of minstry staff on Intrgrated Bank of Projects</v>
          </cell>
          <cell r="D14">
            <v>35000000</v>
          </cell>
        </row>
        <row r="15">
          <cell r="B15" t="str">
            <v xml:space="preserve">Purchase of a photocopier, 03 power stabilisers </v>
          </cell>
          <cell r="D15">
            <v>25000000</v>
          </cell>
        </row>
        <row r="16">
          <cell r="B16" t="str">
            <v>Purchase of 03 printers</v>
          </cell>
          <cell r="D16">
            <v>6000000</v>
          </cell>
        </row>
        <row r="17">
          <cell r="B17" t="str">
            <v>Purchase of 5 laptops</v>
          </cell>
          <cell r="D17">
            <v>12500000</v>
          </cell>
        </row>
        <row r="18">
          <cell r="D18">
            <v>4000000</v>
          </cell>
        </row>
        <row r="19">
          <cell r="B19" t="str">
            <v>Purchase of 2 cubin files</v>
          </cell>
          <cell r="D19">
            <v>5000000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N- Consultancy"/>
      <sheetName val="GW&amp;Non-conultancy -internal use"/>
      <sheetName val="Consultancy"/>
    </sheetNames>
    <sheetDataSet>
      <sheetData sheetId="0"/>
      <sheetData sheetId="1">
        <row r="11">
          <cell r="B11" t="str">
            <v>Procure IT services and computers  accessories</v>
          </cell>
          <cell r="O11" t="str">
            <v>23rd-Aug-19</v>
          </cell>
          <cell r="P11" t="str">
            <v>30th-Aug-2019</v>
          </cell>
          <cell r="Q11" t="str">
            <v>27th-Sept-2019</v>
          </cell>
          <cell r="R11" t="str">
            <v>27th-Sept-2019</v>
          </cell>
          <cell r="S11" t="str">
            <v>26th-Oct-2019</v>
          </cell>
        </row>
        <row r="14">
          <cell r="B14" t="str">
            <v>Supply of Stationery</v>
          </cell>
        </row>
        <row r="17">
          <cell r="B17" t="str">
            <v>Supply of Office Consumables</v>
          </cell>
        </row>
        <row r="23">
          <cell r="B23" t="str">
            <v>Procure venue, hotel and catering services for workshops, meetings and seminars</v>
          </cell>
          <cell r="N23">
            <v>43698</v>
          </cell>
          <cell r="O23" t="str">
            <v>23rd-Aug-19</v>
          </cell>
          <cell r="P23" t="str">
            <v>30th-Aug-2019</v>
          </cell>
          <cell r="Q23" t="str">
            <v>27th-Sept-2019</v>
          </cell>
          <cell r="R23" t="str">
            <v>27th-Sept-2019</v>
          </cell>
        </row>
        <row r="26">
          <cell r="B26" t="str">
            <v>Vehicle tyres, repair services and spares</v>
          </cell>
        </row>
        <row r="29">
          <cell r="B29" t="str">
            <v>Supply of Assorted Tree seedlings (150,000 No)</v>
          </cell>
        </row>
        <row r="32">
          <cell r="B32" t="str">
            <v>Supply and production of cook stoves</v>
          </cell>
        </row>
        <row r="35">
          <cell r="B35" t="str">
            <v>Supply of Inputs for demarcation and restoration of 4No.  wetland systems</v>
          </cell>
        </row>
        <row r="38">
          <cell r="B38" t="str">
            <v>Supply of Inputs for demarcation and restoration of 4No.  River banks sections</v>
          </cell>
        </row>
        <row r="41">
          <cell r="B41" t="str">
            <v>Inputs for construction of water harvesting and biophysical structures</v>
          </cell>
        </row>
        <row r="44">
          <cell r="B44" t="str">
            <v>setting up of demonstration plots</v>
          </cell>
        </row>
      </sheetData>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8">
          <cell r="B18" t="str">
            <v>Purchase of three Water despensers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ft FIEFOC Proc Plan 19-20"/>
    </sheetNames>
    <sheetDataSet>
      <sheetData sheetId="0">
        <row r="6">
          <cell r="D6" t="str">
            <v>Procurement of Excavators Lot 1: 2No Hydraulic Excavators; Lot 2: 5No Backhoe Excavators for the Irrigation schmes</v>
          </cell>
        </row>
        <row r="9">
          <cell r="D9" t="str">
            <v>Consultancy services for training farmers on agronomy, soil and land improvement practices Lot 2: Tochi Irrigation Scheme (retendered)</v>
          </cell>
        </row>
        <row r="10">
          <cell r="D10" t="str">
            <v>Procurement of 5No Farm Tractors</v>
          </cell>
        </row>
        <row r="11">
          <cell r="D11" t="str">
            <v>Supply and Installation of 05 No. Meteological Stations for selected Irrigation Schemes</v>
          </cell>
        </row>
        <row r="12">
          <cell r="D12" t="str">
            <v>Procurement of Tools and Implements for O&amp;M of Irrigation Schemes</v>
          </cell>
        </row>
        <row r="13">
          <cell r="D13" t="str">
            <v>Consultancy Services to conduct capacity building activities in Post harvest handling, food processing technologies and practices for agricultural products in watershed areas of Lot 1: Wadelai and Tochi; Lot 2: Mubuku II, Doho II and Ngenge Irigation schemes</v>
          </cell>
        </row>
        <row r="14">
          <cell r="D14" t="str">
            <v>Procurement of  Specialised Eqipment:- Lot1 15No PAH Safe Fish Smoking Klins; Lot2 2000 No Bee Hives (of various types)and Accessories; Lot3 400 No sets of Honey Harvesting, Post Harvesting and Processing Equipments - smokers, protective gears etc; 20No Honey testing kits; 70No Honey processing equipment</v>
          </cell>
        </row>
        <row r="15">
          <cell r="D15" t="str">
            <v>Procurement of  specialised Eqipment for Rice Harvesting:- 25No threshers and hand operated ripers(different types), 5No Power Tillers/tractors</v>
          </cell>
        </row>
        <row r="16">
          <cell r="D16" t="str">
            <v xml:space="preserve">Consultancy Services to Empower farmers and farmer groups in agribusiness skills, commodity bulking and collective marketing, </v>
          </cell>
        </row>
        <row r="17">
          <cell r="D17" t="str">
            <v>Consultancy Services to train farmers and farmer groups in financial accessibility</v>
          </cell>
        </row>
        <row r="18">
          <cell r="D18" t="str">
            <v>Procurement of inputs for fish demonstration in the 5 Irrigation Schemes</v>
          </cell>
        </row>
        <row r="19">
          <cell r="D19" t="str">
            <v>Construction of structures for silitation and soil erosion control and associated water points in the Irrigation Schemes</v>
          </cell>
        </row>
        <row r="20">
          <cell r="D20" t="str">
            <v xml:space="preserve">Procurement of Tree seedlings for River bank and other Fragile Land Scapes Protection in 3 catchments of Wadelai, Tochi and Mubuku </v>
          </cell>
        </row>
        <row r="21">
          <cell r="D21" t="str">
            <v>Procurement of implements and specialised inputs for conservation farming and agroforestry (including Bio stoves for demonstration)</v>
          </cell>
        </row>
        <row r="22">
          <cell r="D22" t="str">
            <v xml:space="preserve">Procurement of Tree seedlings for River bank and other Fragile Land Scapes Protection in Lot 1: Doho Catchment; and Lot 2: Ngenge Catchment </v>
          </cell>
        </row>
        <row r="23">
          <cell r="D23" t="str">
            <v>Consultancy services to Conduct community sensitisations on energy conservation technologies ( Includes procurement of Energy Saving stoves and others)</v>
          </cell>
        </row>
        <row r="26">
          <cell r="D26" t="str">
            <v>Supply of IEC materials for INRM aspects</v>
          </cell>
        </row>
        <row r="27">
          <cell r="D27" t="str">
            <v>Renovation of NPCU office premises</v>
          </cell>
        </row>
        <row r="28">
          <cell r="D28" t="str">
            <v>Provision of Hotel and Catering Services</v>
          </cell>
        </row>
        <row r="29">
          <cell r="D29" t="str">
            <v>Supply of  motor cycles for the 5 districts</v>
          </cell>
        </row>
        <row r="30">
          <cell r="D30" t="str">
            <v>Services for publication and advertsments</v>
          </cell>
        </row>
        <row r="31">
          <cell r="D31" t="str">
            <v>Service and Repair of Vehicles, equipment</v>
          </cell>
        </row>
        <row r="33">
          <cell r="D33" t="str">
            <v>Supply of Tyres and rubes for project Motorcycles and vehicles</v>
          </cell>
        </row>
        <row r="34">
          <cell r="D34" t="str">
            <v>Supply of Office furniture and fittings</v>
          </cell>
        </row>
        <row r="35">
          <cell r="D35" t="str">
            <v>Provision of secretarial services (Printing, Photocopying, Binding)</v>
          </cell>
        </row>
        <row r="36">
          <cell r="D36" t="str">
            <v>Supply of Communications Equipment (2No HD Camera, 1No Cam coder, 2No 50'' TV Sets and 1 set of IPAD)</v>
          </cell>
        </row>
        <row r="37">
          <cell r="D37" t="str">
            <v xml:space="preserve">Supply of Assorted  IEC materials for FIEFOC 2 Project </v>
          </cell>
        </row>
        <row r="38">
          <cell r="D38" t="str">
            <v>Services for production of comprehensive vidio documentary for FIEFOC 2 Project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bined"/>
    </sheetNames>
    <sheetDataSet>
      <sheetData sheetId="0">
        <row r="8">
          <cell r="E8" t="str">
            <v>Donor</v>
          </cell>
        </row>
        <row r="14">
          <cell r="E14" t="str">
            <v>Gou</v>
          </cell>
        </row>
        <row r="16">
          <cell r="B16" t="str">
            <v>Expansion and rehabilitation of 4 water supply systems</v>
          </cell>
        </row>
        <row r="19">
          <cell r="B19" t="str">
            <v xml:space="preserve">Supply  of Computers and IT Services </v>
          </cell>
        </row>
        <row r="22">
          <cell r="B22" t="str">
            <v xml:space="preserve">Supply of Furniture and Fixtures </v>
          </cell>
          <cell r="E22" t="str">
            <v>Donor/Gou</v>
          </cell>
        </row>
        <row r="25">
          <cell r="B25" t="str">
            <v xml:space="preserve">Supply of Small Office Equipment </v>
          </cell>
          <cell r="E25" t="str">
            <v>Donor/Gou</v>
          </cell>
        </row>
        <row r="28">
          <cell r="B28" t="str">
            <v>Supply of Good and Services</v>
          </cell>
          <cell r="E28" t="str">
            <v>Donor/Gou</v>
          </cell>
        </row>
        <row r="31">
          <cell r="B31" t="str">
            <v>Supply of Fuel, Oils and Lubricants</v>
          </cell>
          <cell r="E31" t="str">
            <v>Donor/Gou</v>
          </cell>
        </row>
        <row r="35">
          <cell r="B35" t="str">
            <v>Provision of Visibility Items</v>
          </cell>
        </row>
        <row r="37">
          <cell r="B37" t="str">
            <v>Supply of  Pipes and Fittings Under Framework  Contract</v>
          </cell>
        </row>
        <row r="39">
          <cell r="B39" t="str">
            <v xml:space="preserve">Supply of Stationery Under  framework Contract </v>
          </cell>
        </row>
        <row r="41">
          <cell r="B41" t="str">
            <v xml:space="preserve">Electricity </v>
          </cell>
        </row>
        <row r="44">
          <cell r="B44" t="str">
            <v xml:space="preserve">Cleaning Services </v>
          </cell>
        </row>
        <row r="46">
          <cell r="B46" t="str">
            <v xml:space="preserve">Water </v>
          </cell>
        </row>
        <row r="48">
          <cell r="B48" t="str">
            <v xml:space="preserve">Provision of Security Services </v>
          </cell>
        </row>
        <row r="51">
          <cell r="B51" t="str">
            <v>Individual Consultancies for feasibility study for water supply systems for selected towns</v>
          </cell>
        </row>
        <row r="54">
          <cell r="B54" t="str">
            <v xml:space="preserve">Hydrogeological investigations and drilling and test pumping supervision </v>
          </cell>
        </row>
        <row r="57">
          <cell r="B57" t="str">
            <v>Consultancy services for corporateimage and identity management under framework contract.</v>
          </cell>
        </row>
        <row r="59">
          <cell r="B59" t="str">
            <v xml:space="preserve">Consultancy Services for location, topographic, cadastral and valuation survey in WSDF-C areas </v>
          </cell>
        </row>
        <row r="62">
          <cell r="B62" t="str">
            <v>Consultancy Services for production of drama shows in WSDF-C area of operation</v>
          </cell>
        </row>
        <row r="65">
          <cell r="B65" t="str">
            <v>Consultancy to undertake periodic  Monitoring and Evaluation reviews with stakeholders, tracking  and documenting progress on indicators and assessment of economic impact in 25No towns.</v>
          </cell>
        </row>
        <row r="68">
          <cell r="B68" t="str">
            <v>Consultancy Services to Upgrade MIS Database to match present Planning, Budgeting requirement; Financial administration and Management; Contract and Performance Management of Consultants and Reporting</v>
          </cell>
        </row>
        <row r="71">
          <cell r="B71" t="str">
            <v>Consultancy Services to undertake economic impact evaluation of WSSP I</v>
          </cell>
        </row>
        <row r="74">
          <cell r="B74" t="str">
            <v xml:space="preserve">Consulatncy Services to undertake Mobilisation and household surveys </v>
          </cell>
        </row>
        <row r="77">
          <cell r="B77" t="str">
            <v>Repair and Maintenance of Vehicles under framework contract</v>
          </cell>
        </row>
        <row r="80">
          <cell r="B80" t="str">
            <v xml:space="preserve">Provision of Hotel Services </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SD pro. plan 12-20"/>
      <sheetName val="Sheet1"/>
    </sheetNames>
    <sheetDataSet>
      <sheetData sheetId="0">
        <row r="6">
          <cell r="B6" t="str">
            <v>Newspaper Adverts and Articles</v>
          </cell>
        </row>
        <row r="7">
          <cell r="B7" t="str">
            <v>Printing and Stationary</v>
          </cell>
        </row>
        <row r="8">
          <cell r="B8" t="str">
            <v>Procurement of Seedlings</v>
          </cell>
        </row>
        <row r="9">
          <cell r="B9" t="str">
            <v>Procurement of Seedlings</v>
          </cell>
        </row>
        <row r="10">
          <cell r="B10" t="str">
            <v>Procurement of Seedlings</v>
          </cell>
        </row>
        <row r="12">
          <cell r="B12" t="str">
            <v>Procurement of Seedlings</v>
          </cell>
        </row>
        <row r="13">
          <cell r="B13" t="str">
            <v>Procurement of Seedlings</v>
          </cell>
          <cell r="E13">
            <v>2050000000</v>
          </cell>
        </row>
        <row r="14">
          <cell r="B14" t="str">
            <v>Procurement of Seedlings</v>
          </cell>
          <cell r="E14">
            <v>880053000</v>
          </cell>
        </row>
        <row r="15">
          <cell r="B15" t="str">
            <v>Procurement of Seedlings</v>
          </cell>
          <cell r="E15">
            <v>355853547</v>
          </cell>
        </row>
        <row r="16">
          <cell r="B16" t="str">
            <v>Workshop materials and logistics</v>
          </cell>
        </row>
        <row r="18">
          <cell r="B18" t="str">
            <v>Recruitment of Sub County Forest Technical Officers (Service Providers)</v>
          </cell>
          <cell r="E18">
            <v>600000000</v>
          </cell>
          <cell r="F18" t="str">
            <v>FIEFOC GoU</v>
          </cell>
        </row>
        <row r="19">
          <cell r="B19" t="str">
            <v>Recruitment of Communications/Information Officer</v>
          </cell>
          <cell r="E19">
            <v>26400000</v>
          </cell>
        </row>
        <row r="20">
          <cell r="B20" t="str">
            <v>Recruitment of GIS Specialist</v>
          </cell>
          <cell r="E20">
            <v>200000000</v>
          </cell>
        </row>
        <row r="21">
          <cell r="B21" t="str">
            <v>Procurement of Computer Supplies</v>
          </cell>
        </row>
        <row r="25">
          <cell r="B25" t="str">
            <v>Procurement of Office equipment and furniture (filling carbinnets, tables, chairs for centre and 4 regional offices )</v>
          </cell>
        </row>
        <row r="26">
          <cell r="B26" t="str">
            <v>Procurement of GIS Capacity building and re-tooling consultant</v>
          </cell>
          <cell r="E26">
            <v>683000000</v>
          </cell>
        </row>
        <row r="27">
          <cell r="B27" t="str">
            <v>Procurement of Forestry Assessment consultant</v>
          </cell>
        </row>
        <row r="28">
          <cell r="B28" t="str">
            <v>Procurement of consultant on energy conservation Technologies</v>
          </cell>
          <cell r="E28">
            <v>360000000</v>
          </cell>
        </row>
        <row r="29">
          <cell r="B29" t="str">
            <v xml:space="preserve">Consumables (cleaning materials) </v>
          </cell>
        </row>
        <row r="31">
          <cell r="B31" t="str">
            <v>Recruitment of Forest Officers</v>
          </cell>
          <cell r="E31">
            <v>52800000</v>
          </cell>
        </row>
        <row r="32">
          <cell r="B32" t="str">
            <v>Recruitment of IT Specialist/GIS</v>
          </cell>
        </row>
        <row r="33">
          <cell r="B33" t="str">
            <v>Recruitment of Statistician</v>
          </cell>
          <cell r="E33">
            <v>26400000</v>
          </cell>
        </row>
        <row r="34">
          <cell r="B34" t="str">
            <v>Vehicle service and maintenance</v>
          </cell>
        </row>
        <row r="36">
          <cell r="B36" t="str">
            <v>Vehicle tyres</v>
          </cell>
        </row>
        <row r="37">
          <cell r="B37" t="str">
            <v>Procurement of consultant to Review  Forest Policy of 2001 and National Forestry and Tree Planting Act of 2003</v>
          </cell>
          <cell r="E37">
            <v>350000000</v>
          </cell>
        </row>
        <row r="38">
          <cell r="B38" t="str">
            <v>Printing of Forest Produce Movement Permit books and Forest Produce Declaration Forms</v>
          </cell>
          <cell r="E38">
            <v>20000000</v>
          </cell>
        </row>
        <row r="39">
          <cell r="B39" t="str">
            <v>Maintenance and servicing of office equipment like Computers, Photocopiers and Printers</v>
          </cell>
        </row>
      </sheetData>
      <sheetData sheetId="1">
        <row r="5">
          <cell r="A5">
            <v>42000000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urement plan- Works"/>
      <sheetName val="Procurement Plan-Cons"/>
      <sheetName val="Procurement Plan-Ncons"/>
      <sheetName val="Procurement plan Supls"/>
    </sheetNames>
    <sheetDataSet>
      <sheetData sheetId="0">
        <row r="7">
          <cell r="D7">
            <v>5500000000</v>
          </cell>
        </row>
        <row r="8">
          <cell r="B8" t="str">
            <v xml:space="preserve">Procurement of Contractor for the Construction of Bibia/Elegu RGC Piped Water Supply System and Sanitation Facilities in Amuru District.                      </v>
          </cell>
          <cell r="D8">
            <v>5000000000</v>
          </cell>
        </row>
        <row r="9">
          <cell r="B9" t="str">
            <v xml:space="preserve">Procurement of Contractor for the Construction of Padibe RGC Piped Water Supply System and Sanitation Facilities in Lamwo District.                       </v>
          </cell>
        </row>
        <row r="10">
          <cell r="B10" t="str">
            <v>Procurement of Contractor for the Construction of Odramachako RGC Piped Water Supply System and Sanitation Facilities in Arua District</v>
          </cell>
          <cell r="D10">
            <v>5100000000</v>
          </cell>
        </row>
        <row r="11">
          <cell r="B11" t="str">
            <v>Procurement of Contractor for the Construction of Atiak RGC Piped Water Supply System and Sanitation Facilities in Amuru District.</v>
          </cell>
          <cell r="D11">
            <v>2500000000</v>
          </cell>
        </row>
        <row r="12">
          <cell r="B12" t="str">
            <v xml:space="preserve">Procurement of Contractor for the Construction of Barr RGC Piped Water Supply System and Sanitation Facilities in Lira District.                   </v>
          </cell>
        </row>
        <row r="13">
          <cell r="B13" t="str">
            <v>Procurement of contractor to Construct of Yumbe Faecal sludge drying facility</v>
          </cell>
          <cell r="D13">
            <v>1383249600</v>
          </cell>
        </row>
        <row r="14">
          <cell r="B14" t="str">
            <v>Maintenance of office block</v>
          </cell>
        </row>
        <row r="15">
          <cell r="B15" t="str">
            <v>Procurement of Framework Contract for the Drilling of Production wells in selected RGCs in Northern Uganda</v>
          </cell>
          <cell r="D15">
            <v>650000000</v>
          </cell>
        </row>
        <row r="16">
          <cell r="B16" t="str">
            <v xml:space="preserve">Procurement of Contractor for the Extension of 3 Phase Grid Power to Ministry of Water and Environment Offices in Lira District.                   </v>
          </cell>
        </row>
        <row r="17">
          <cell r="B17" t="str">
            <v>Construction of Olujobo Refugee Settlement Camp Piped WSSS in Arua District</v>
          </cell>
          <cell r="D17">
            <v>1595297461</v>
          </cell>
        </row>
        <row r="18">
          <cell r="B18" t="str">
            <v>Rehabilitation and Extension of Ayilo II Refugee Settlement Camp Piped WSSS Adjumani District</v>
          </cell>
          <cell r="D18">
            <v>1652000000</v>
          </cell>
        </row>
        <row r="19">
          <cell r="B19" t="str">
            <v>Construction of Ofua III and Omugo VI Refugee Settlement Camp Piped WSSS in Arua District</v>
          </cell>
          <cell r="D19">
            <v>2386690455</v>
          </cell>
        </row>
        <row r="20">
          <cell r="B20" t="str">
            <v>Construction of Bidibidi Zone V Refugee Settlement Camp Piped WSS in Yumbe District</v>
          </cell>
          <cell r="D20">
            <v>2200000000</v>
          </cell>
        </row>
        <row r="21">
          <cell r="B21" t="str">
            <v>Extension of Ranch I WSSS to Panyadoli Village</v>
          </cell>
          <cell r="D21">
            <v>500000000</v>
          </cell>
        </row>
      </sheetData>
      <sheetData sheetId="1">
        <row r="7">
          <cell r="B7" t="str">
            <v xml:space="preserve">Consultancy Services for Feasibiity  Study, detailed design and construction supervision for piped water supply and sanitiation facilities for Amuru TC-Atiak RGC in Amuru district, Bibia/Elegu RGC in Amuru District </v>
          </cell>
          <cell r="D7">
            <v>1000000000</v>
          </cell>
        </row>
        <row r="8">
          <cell r="B8" t="str">
            <v xml:space="preserve">Consultancy Services for Detailed Designs of Water Supply Systems and sanitation Facillities of Aboke in Kole District, Ngai, Iceme and Otwal Railway Station in Oyam District. </v>
          </cell>
        </row>
        <row r="9">
          <cell r="B9" t="str">
            <v>Consultancy Services for Feasibiity  Study, detailed design and construction supervision for piped water supply and sanitiation facilities for odramachaku town in Arua district, Okokoro RGC in Maracha district and Keri-Oraba RGC in Koboko District</v>
          </cell>
        </row>
        <row r="10">
          <cell r="B10" t="str">
            <v>Consultancy Services for Detailed Designs of Water Supply Systems and sanitation Facillities of of Bala and Kole RGCs in Kole District; Alebtong Town Council in Alebtong District and Apala RGC in Alebtong District</v>
          </cell>
        </row>
        <row r="11">
          <cell r="B11" t="str">
            <v>Consultancy services to design and produce IEC materials for sanitation and hand washing.</v>
          </cell>
        </row>
        <row r="13">
          <cell r="B13" t="str">
            <v xml:space="preserve">Framework contract for drama groups </v>
          </cell>
        </row>
        <row r="14">
          <cell r="B14" t="str">
            <v xml:space="preserve">Consultancy Services to Develop an O&amp;M Concept Paper for the Management of Water and Sanitation Facilities in Refugee Settlements </v>
          </cell>
          <cell r="D14">
            <v>50000000</v>
          </cell>
        </row>
        <row r="15">
          <cell r="B15" t="str">
            <v xml:space="preserve">Consultancy Services to Develop a Concept Paper for Promoting Water for Production in  Refugee Settlements </v>
          </cell>
          <cell r="D15">
            <v>50000000</v>
          </cell>
        </row>
        <row r="16">
          <cell r="B16" t="str">
            <v>Procurement of Framework Contract for Geophysical Investigation and Construction Supervision of Production Wells in Selected RGCs in Northern Uganda.</v>
          </cell>
        </row>
        <row r="17">
          <cell r="B17" t="str">
            <v>Consultancy Services (Completion survey for 08towns under 2nd phase)</v>
          </cell>
        </row>
        <row r="18">
          <cell r="B18" t="str">
            <v>Consultancy Services for capacity building of WSDF-N Engineering staff</v>
          </cell>
        </row>
      </sheetData>
      <sheetData sheetId="2">
        <row r="7">
          <cell r="B7" t="str">
            <v>Hotel services for meals and refreshment, workshop Venue, outdoor catering.</v>
          </cell>
        </row>
        <row r="8">
          <cell r="B8" t="str">
            <v>Repair and Maintenance of Motor Vehicles</v>
          </cell>
        </row>
        <row r="9">
          <cell r="B9" t="str">
            <v>Repair and Maintenance of Office Equipment</v>
          </cell>
        </row>
        <row r="10">
          <cell r="B10" t="str">
            <v>Procurement of Advertising Space and Supplements</v>
          </cell>
        </row>
      </sheetData>
      <sheetData sheetId="3">
        <row r="7">
          <cell r="B7" t="str">
            <v xml:space="preserve">Framework Contract for Supply Assorted and Printed stationery </v>
          </cell>
          <cell r="D7">
            <v>226000000</v>
          </cell>
        </row>
        <row r="8">
          <cell r="B8" t="str">
            <v>Purchase of Office and ICT Equipment, including  Software</v>
          </cell>
          <cell r="D8">
            <v>120000000</v>
          </cell>
        </row>
        <row r="9">
          <cell r="B9" t="str">
            <v>Supply and Installation of CC TV Cameras</v>
          </cell>
          <cell r="D9">
            <v>50000000</v>
          </cell>
        </row>
        <row r="10">
          <cell r="B10" t="str">
            <v>Purchase of Office Equipment, Furniture and fittings</v>
          </cell>
          <cell r="D10">
            <v>60500000</v>
          </cell>
        </row>
        <row r="11">
          <cell r="B11" t="str">
            <v>Supply of kitchen and cleaning materials</v>
          </cell>
          <cell r="D11">
            <v>96000000</v>
          </cell>
        </row>
        <row r="12">
          <cell r="B12" t="str">
            <v>Tree planting /seedlings and trees for catchment protection</v>
          </cell>
        </row>
        <row r="13">
          <cell r="B13" t="str">
            <v>Procurement of Fuel Oils and Lubricants</v>
          </cell>
          <cell r="D13">
            <v>300000000</v>
          </cell>
        </row>
        <row r="14">
          <cell r="B14" t="str">
            <v>Procurement of Vehicle Tyres</v>
          </cell>
        </row>
        <row r="15">
          <cell r="B15" t="str">
            <v>Supply and installation of visibility materials for completed Towns</v>
          </cell>
          <cell r="D15" t="str">
            <v>150,00,000</v>
          </cell>
        </row>
        <row r="16">
          <cell r="B16" t="str">
            <v>Procurement of Two Double Cabin Pickup</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N- Consultancy"/>
      <sheetName val="GW&amp;Non-conultancy -internal use"/>
      <sheetName val="Consultancy"/>
      <sheetName val="Consultancy - Internal use"/>
    </sheetNames>
    <sheetDataSet>
      <sheetData sheetId="0"/>
      <sheetData sheetId="1">
        <row r="14">
          <cell r="B14" t="str">
            <v>Works for weed control at Leye dam in Kole District.</v>
          </cell>
        </row>
        <row r="18">
          <cell r="B18" t="str">
            <v xml:space="preserve">Supply of Construction Materials for Construction of Valley Tanks and Small Scale Irrigation Schemes in Upper central, Northern and West Nile Regions </v>
          </cell>
        </row>
        <row r="21">
          <cell r="B21" t="str">
            <v xml:space="preserve">Supply of food ratios for construction WfP Facilities </v>
          </cell>
        </row>
        <row r="24">
          <cell r="B24" t="str">
            <v>Supply and Installation of solar equipment, water pumps and generators for construction of Water for Production facilities in Upper central, Northern and West Nile Regions</v>
          </cell>
        </row>
        <row r="27">
          <cell r="B27" t="str">
            <v xml:space="preserve">Supply of Fuel, Oils and Lubricants  for Construction of Valley Tanks and Small Scale Irrigation Schemes in Upper central, Northern and West Nile Regions </v>
          </cell>
        </row>
        <row r="30">
          <cell r="B30" t="str">
            <v xml:space="preserve">Supply of inputs (Pipes, fittings, fixtures, valves, drip lines and sprinklers) for construction of micro-irrigation systems </v>
          </cell>
        </row>
        <row r="33">
          <cell r="B33" t="str">
            <v xml:space="preserve">Supply of agronomy inputs for small scale irrigation systems  in Upper central, Northern and West Nile Regions </v>
          </cell>
        </row>
        <row r="36">
          <cell r="B36" t="str">
            <v>Supply of protective gears</v>
          </cell>
        </row>
        <row r="42">
          <cell r="B42" t="str">
            <v xml:space="preserve">Visibility materials (t-shirts, banners, posters, caps, diareis, umbrellas, calendars, </v>
          </cell>
        </row>
        <row r="45">
          <cell r="B45" t="str">
            <v xml:space="preserve">Office furniture and fittings </v>
          </cell>
        </row>
        <row r="48">
          <cell r="B48" t="str">
            <v xml:space="preserve">Vehicle maintenance and Repair, Supply of Tyres and tubes </v>
          </cell>
        </row>
        <row r="51">
          <cell r="B51" t="str">
            <v xml:space="preserve">Office stationery including (Cartridges, Toner), Printing and Photocopying Services </v>
          </cell>
        </row>
        <row r="54">
          <cell r="B54" t="str">
            <v>Supply of Office Consumables (refer to the attached list)</v>
          </cell>
        </row>
        <row r="57">
          <cell r="B57" t="str">
            <v>Procurement of 2No. 20 feet Containers</v>
          </cell>
        </row>
        <row r="60">
          <cell r="B60" t="str">
            <v>Supply and Installation of Bulk Water Meters for Olweny  Irrigation Scheme</v>
          </cell>
        </row>
        <row r="64">
          <cell r="B64" t="str">
            <v xml:space="preserve">Supply of Equipment parts, Lubricants and servicing  of Earth Moving Equipment </v>
          </cell>
        </row>
        <row r="67">
          <cell r="B67" t="str">
            <v xml:space="preserve">Purchase of Digital Level for construction of WfP Facilities </v>
          </cell>
        </row>
        <row r="71">
          <cell r="B71" t="str">
            <v xml:space="preserve">Hotel hire (Conference hall, accommodation, Meals and Drinks) and Catering services </v>
          </cell>
        </row>
        <row r="74">
          <cell r="B74" t="str">
            <v>Telecommunications services including internet and office connectivity</v>
          </cell>
        </row>
        <row r="77">
          <cell r="B77" t="str">
            <v xml:space="preserve"> Advertising &amp; PR, Media, Radio Talk Shows,  </v>
          </cell>
        </row>
        <row r="80">
          <cell r="B80" t="str">
            <v xml:space="preserve">Hire of specialised construction equipment for Construction of Water for Production Facilities </v>
          </cell>
        </row>
      </sheetData>
      <sheetData sheetId="2"/>
      <sheetData sheetId="3">
        <row r="9">
          <cell r="B9" t="str">
            <v>Consultancy services for the design of 23 Small scale irrigation schemes in Upper Central, Northern and West Nile regions of Uganda</v>
          </cell>
        </row>
        <row r="12">
          <cell r="B12" t="str">
            <v>Consultancy services for design, production and dissemination of IEC materials for Water for Production materials</v>
          </cell>
        </row>
        <row r="15">
          <cell r="B15" t="str">
            <v>Consultancy services for establishment of sustainable management systems and implementation support for SSIS in Northern, Upper Central and West Nile Sub-regions</v>
          </cell>
        </row>
        <row r="18">
          <cell r="B18" t="str">
            <v>Consultancy services for Design of 4 valley tanks in Masindi, Maracha, Kiryandongo and Agago</v>
          </cell>
        </row>
        <row r="21">
          <cell r="B21" t="str">
            <v>Consultancy services for production of WfPRC-North Documentaries</v>
          </cell>
        </row>
        <row r="24">
          <cell r="B24" t="str">
            <v xml:space="preserve">Consultancy services for Hydro-geological services for Water for Production facilities </v>
          </cell>
        </row>
        <row r="27">
          <cell r="B27" t="str">
            <v xml:space="preserve">Consultancy services for Geotechnical services for Water for Production facilities </v>
          </cell>
        </row>
        <row r="30">
          <cell r="B30" t="str">
            <v>Services for operation, maintenance and management of Olweny irrigation scheme in Lira District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rocurement plan 2019"/>
    </sheetNames>
    <sheetDataSet>
      <sheetData sheetId="0" refreshError="1"/>
      <sheetData sheetId="1">
        <row r="4">
          <cell r="C4" t="str">
            <v xml:space="preserve">Stationery </v>
          </cell>
        </row>
        <row r="5">
          <cell r="C5" t="str">
            <v>Service and repair of motor vehicles</v>
          </cell>
        </row>
        <row r="6">
          <cell r="C6" t="str">
            <v>Newspaper supplements</v>
          </cell>
        </row>
        <row r="7">
          <cell r="C7" t="str">
            <v>Consultancy to compile the SPR 2019</v>
          </cell>
          <cell r="E7">
            <v>150000000</v>
          </cell>
        </row>
        <row r="8">
          <cell r="C8" t="str">
            <v>Procurement of hotel services for JSR 2019</v>
          </cell>
        </row>
        <row r="9">
          <cell r="C9" t="str">
            <v>Printing of SPR 2019</v>
          </cell>
        </row>
        <row r="10">
          <cell r="C10" t="str">
            <v>Printing of SPR  2019 popular version</v>
          </cell>
        </row>
        <row r="11">
          <cell r="C11" t="str">
            <v>Distribution fo the popular version in News papers</v>
          </cell>
        </row>
        <row r="12">
          <cell r="C12" t="str">
            <v>Designing and printing of MWE Calendars 2020</v>
          </cell>
        </row>
        <row r="13">
          <cell r="C13" t="str">
            <v>Printing of the Economic Study</v>
          </cell>
        </row>
        <row r="14">
          <cell r="C14" t="str">
            <v>Procurement of hotel services for JTR 2020</v>
          </cell>
          <cell r="E14">
            <v>60000000</v>
          </cell>
        </row>
        <row r="15">
          <cell r="C15" t="str">
            <v>Procurement of stationery for JTR 2020</v>
          </cell>
        </row>
        <row r="16">
          <cell r="C16" t="str">
            <v>Procurement of hotel services for the SPR retreat</v>
          </cell>
        </row>
        <row r="17">
          <cell r="C17" t="str">
            <v>Procurement of stationery for JSR 2019</v>
          </cell>
        </row>
        <row r="18">
          <cell r="C18" t="str">
            <v>Software (ArcGIS, AutoCAD, Kaspersky, Microsoft)</v>
          </cell>
        </row>
        <row r="19">
          <cell r="C19" t="str">
            <v>Printers, UPS' and Projectors</v>
          </cell>
        </row>
        <row r="20">
          <cell r="C20" t="str">
            <v>Procurement of Computers and Accessories</v>
          </cell>
        </row>
        <row r="21">
          <cell r="C21" t="str">
            <v>Printing of the Training Plan for the staff of the MWE</v>
          </cell>
        </row>
        <row r="22">
          <cell r="C22" t="str">
            <v>Printing of the Guidelines for Borehole Siting,Drilling Supervision, and Pump Testining</v>
          </cell>
        </row>
        <row r="23">
          <cell r="C23" t="str">
            <v>Printing of CD plans</v>
          </cell>
        </row>
        <row r="25">
          <cell r="C25" t="str">
            <v>Procurement of consultant for economic empowerment of women and youth</v>
          </cell>
        </row>
        <row r="26">
          <cell r="C26" t="str">
            <v>Procurement of consultant for dissemination of the revised water and sanitation gender strategy</v>
          </cell>
        </row>
        <row r="27">
          <cell r="C27" t="str">
            <v>Procurement of hotel services for gender capacity building trainings</v>
          </cell>
          <cell r="E27">
            <v>50000000</v>
          </cell>
        </row>
        <row r="28">
          <cell r="C28" t="str">
            <v>Procurement of printing services of the community resource book</v>
          </cell>
        </row>
        <row r="29">
          <cell r="C29" t="str">
            <v>Procurement of Hotel Serices for HIV/AIDS  workshops</v>
          </cell>
        </row>
        <row r="33">
          <cell r="C33" t="str">
            <v>Printing of HIV/ AIDS mainstreaming Guidelines for WATSAN</v>
          </cell>
        </row>
        <row r="34">
          <cell r="C34" t="str">
            <v>Procurement of consultant for production of water and sanitation atlas</v>
          </cell>
        </row>
        <row r="36">
          <cell r="C36" t="str">
            <v xml:space="preserve">Consultancy to capacity build stakeholders in data management </v>
          </cell>
          <cell r="E36">
            <v>135000000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n-consultancy-internal use"/>
      <sheetName val="Consultancy - Internal use"/>
    </sheetNames>
    <sheetDataSet>
      <sheetData sheetId="0">
        <row r="11">
          <cell r="C11" t="str">
            <v>Travel Abroad</v>
          </cell>
        </row>
        <row r="20">
          <cell r="C20" t="str">
            <v>Short term Consultancies</v>
          </cell>
        </row>
        <row r="23">
          <cell r="C23" t="str">
            <v>Telecommunications</v>
          </cell>
        </row>
        <row r="26">
          <cell r="C26" t="str">
            <v>Electricity</v>
          </cell>
        </row>
        <row r="47">
          <cell r="C47" t="str">
            <v>Staff training</v>
          </cell>
        </row>
        <row r="50">
          <cell r="C50" t="str">
            <v>Purchase of computer accessories and software</v>
          </cell>
          <cell r="F50" t="str">
            <v>GoU/Donor</v>
          </cell>
        </row>
        <row r="53">
          <cell r="C53" t="str">
            <v>Office Cleaning materials</v>
          </cell>
        </row>
        <row r="56">
          <cell r="C56" t="str">
            <v>Renovation of office building</v>
          </cell>
        </row>
        <row r="59">
          <cell r="C59" t="str">
            <v>Purchase of  Office consumables, Toner</v>
          </cell>
        </row>
        <row r="62">
          <cell r="C62" t="str">
            <v>Small Office Equipment</v>
          </cell>
        </row>
        <row r="65">
          <cell r="C65" t="str">
            <v>Purchase of Furniture &amp; Fittings, and Curtains</v>
          </cell>
        </row>
        <row r="68">
          <cell r="C68" t="str">
            <v>Media/Publicity, Website upgrades</v>
          </cell>
        </row>
        <row r="71">
          <cell r="C71" t="str">
            <v>Magazines. Periodicals &amp; Newspapers</v>
          </cell>
        </row>
        <row r="74">
          <cell r="C74" t="str">
            <v>Welfare and Entertainment</v>
          </cell>
        </row>
      </sheetData>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7">
          <cell r="B7" t="str">
            <v>Purchase of Air tickets</v>
          </cell>
          <cell r="D7" t="str">
            <v>GoU - Donor</v>
          </cell>
        </row>
        <row r="8">
          <cell r="B8" t="str">
            <v>Purchase of Tyres</v>
          </cell>
        </row>
        <row r="10">
          <cell r="B10" t="str">
            <v>Purchase of Vehicles for the Department</v>
          </cell>
        </row>
        <row r="11">
          <cell r="B11" t="str">
            <v>Hotel facilities for workshops</v>
          </cell>
        </row>
        <row r="12">
          <cell r="B12" t="str">
            <v>Printing Calendars, Diaries Policy briefs, brochures, posters for climate change awareness, Tshirts, Pull ups , umbrellas and Banners</v>
          </cell>
        </row>
        <row r="13">
          <cell r="B13" t="str">
            <v>Printing of the National Climate Change Policy , The climate Change Bill , popular version and the Paris Agreements</v>
          </cell>
        </row>
        <row r="14">
          <cell r="B14" t="str">
            <v>Generator/Solar sytem</v>
          </cell>
        </row>
        <row r="15">
          <cell r="B15" t="str">
            <v>Office Refurbishment  and burglar proofing</v>
          </cell>
        </row>
        <row r="16">
          <cell r="B16" t="str">
            <v>Purchase of Stationery</v>
          </cell>
        </row>
        <row r="17">
          <cell r="B17" t="str">
            <v>Office Cleaning Services</v>
          </cell>
        </row>
        <row r="18">
          <cell r="B18" t="str">
            <v>Purchase of cleaning materials</v>
          </cell>
        </row>
        <row r="19">
          <cell r="B19" t="str">
            <v>Furniture and fittings</v>
          </cell>
        </row>
        <row r="20">
          <cell r="B20" t="str">
            <v>Purchase of IT Equipment and accessories (Desktops, printers, Laptops, iPads and others)</v>
          </cell>
        </row>
        <row r="21">
          <cell r="B21" t="str">
            <v xml:space="preserve">Purchase,  installation and servicing  of Air Conditioners  </v>
          </cell>
        </row>
        <row r="23">
          <cell r="B23" t="str">
            <v>Consultancy services (long-term)</v>
          </cell>
          <cell r="D23" t="str">
            <v>GOU-Donor</v>
          </cell>
        </row>
        <row r="25">
          <cell r="B25" t="str">
            <v>Annual Subscriptions: UNFCCC, Magazines and others</v>
          </cell>
        </row>
        <row r="26">
          <cell r="B26" t="str">
            <v xml:space="preserve"> Procurement of side room for the UNFCC -COP25</v>
          </cell>
        </row>
        <row r="27">
          <cell r="B27" t="str">
            <v>Purchase of carpets for the Board rooms and offices</v>
          </cell>
        </row>
        <row r="28">
          <cell r="B28" t="str">
            <v>Machinery and equipment</v>
          </cell>
        </row>
        <row r="29">
          <cell r="B29" t="str">
            <v>Production of Film documentary</v>
          </cell>
        </row>
        <row r="30">
          <cell r="B30" t="str">
            <v>Servicing of IT Equipment and fire extinguishers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764"/>
  <sheetViews>
    <sheetView showWhiteSpace="0" view="pageLayout" topLeftCell="A116" zoomScaleNormal="100" zoomScaleSheetLayoutView="93" workbookViewId="0">
      <selection activeCell="B120" sqref="B120"/>
    </sheetView>
  </sheetViews>
  <sheetFormatPr defaultRowHeight="15"/>
  <cols>
    <col min="1" max="1" width="7.7109375" style="1" customWidth="1"/>
    <col min="2" max="2" width="14.5703125" style="1" customWidth="1"/>
    <col min="3" max="3" width="32.5703125" style="1" customWidth="1"/>
    <col min="4" max="4" width="11.42578125" style="1" customWidth="1"/>
    <col min="5" max="5" width="10.7109375" style="1" customWidth="1"/>
    <col min="6" max="6" width="24.140625" style="1" customWidth="1"/>
    <col min="7" max="7" width="15.28515625" style="1" customWidth="1"/>
    <col min="8" max="8" width="26" style="1" customWidth="1"/>
    <col min="9" max="9" width="15.28515625" style="1" customWidth="1"/>
    <col min="10" max="10" width="20.28515625" style="1" customWidth="1"/>
    <col min="11" max="11" width="19.85546875" style="1" customWidth="1"/>
    <col min="12" max="13" width="21" style="1" customWidth="1"/>
    <col min="14" max="14" width="17.7109375" style="1" customWidth="1"/>
    <col min="15" max="15" width="30.140625" style="1" customWidth="1"/>
    <col min="16" max="16" width="26.85546875" style="1" customWidth="1"/>
    <col min="17" max="17" width="20.5703125" style="1" customWidth="1"/>
    <col min="18" max="18" width="22.5703125" style="1" customWidth="1"/>
    <col min="19" max="19" width="16" style="190" customWidth="1"/>
    <col min="20" max="16384" width="9.140625" style="1"/>
  </cols>
  <sheetData>
    <row r="1" spans="1:19" ht="18.75">
      <c r="A1" s="101" t="s">
        <v>29</v>
      </c>
      <c r="B1" s="102"/>
      <c r="C1" s="103"/>
      <c r="D1" s="103"/>
      <c r="E1" s="103"/>
      <c r="F1" s="103"/>
      <c r="G1" s="103"/>
      <c r="H1" s="103"/>
      <c r="I1" s="103"/>
      <c r="J1" s="103"/>
      <c r="K1" s="103"/>
      <c r="L1" s="103"/>
      <c r="M1" s="103"/>
      <c r="N1" s="103"/>
      <c r="O1" s="103"/>
      <c r="P1" s="103"/>
      <c r="Q1" s="103"/>
      <c r="R1" s="404"/>
      <c r="S1" s="106"/>
    </row>
    <row r="2" spans="1:19" ht="18.75">
      <c r="A2" s="104" t="s">
        <v>30</v>
      </c>
      <c r="B2" s="105"/>
      <c r="C2" s="106"/>
      <c r="D2" s="106"/>
      <c r="E2" s="106"/>
      <c r="F2" s="106"/>
      <c r="G2" s="106"/>
      <c r="H2" s="106"/>
      <c r="I2" s="106"/>
      <c r="J2" s="106"/>
      <c r="K2" s="106"/>
      <c r="L2" s="106"/>
      <c r="M2" s="106"/>
      <c r="N2" s="106"/>
      <c r="O2" s="106"/>
      <c r="P2" s="106"/>
      <c r="Q2" s="106"/>
      <c r="R2" s="405"/>
      <c r="S2" s="106"/>
    </row>
    <row r="3" spans="1:19" ht="28.5" customHeight="1">
      <c r="A3" s="161" t="s">
        <v>41</v>
      </c>
      <c r="B3" s="162"/>
      <c r="C3" s="162"/>
      <c r="D3" s="162"/>
      <c r="E3" s="162"/>
      <c r="F3" s="162"/>
      <c r="G3" s="162"/>
      <c r="H3" s="162"/>
      <c r="I3" s="163"/>
      <c r="J3" s="106"/>
      <c r="K3" s="106"/>
      <c r="L3" s="106"/>
      <c r="M3" s="106"/>
      <c r="N3" s="106"/>
      <c r="O3" s="106"/>
      <c r="P3" s="106"/>
      <c r="Q3" s="106"/>
      <c r="R3" s="405"/>
      <c r="S3" s="106"/>
    </row>
    <row r="4" spans="1:19" ht="18.75">
      <c r="A4" s="107"/>
      <c r="B4" s="108"/>
      <c r="C4" s="106"/>
      <c r="D4" s="106"/>
      <c r="E4" s="106"/>
      <c r="F4" s="437"/>
      <c r="G4" s="437"/>
      <c r="H4" s="437"/>
      <c r="I4" s="437"/>
      <c r="J4" s="437"/>
      <c r="K4" s="437"/>
      <c r="L4" s="109"/>
      <c r="M4" s="109"/>
      <c r="N4" s="110"/>
      <c r="O4" s="110"/>
      <c r="P4" s="110"/>
      <c r="Q4" s="110"/>
      <c r="R4" s="406"/>
      <c r="S4" s="106"/>
    </row>
    <row r="5" spans="1:19" ht="31.5" customHeight="1">
      <c r="A5" s="434" t="s">
        <v>0</v>
      </c>
      <c r="B5" s="111" t="s">
        <v>39</v>
      </c>
      <c r="C5" s="436" t="s">
        <v>1</v>
      </c>
      <c r="D5" s="112" t="s">
        <v>26</v>
      </c>
      <c r="E5" s="165" t="s">
        <v>44</v>
      </c>
      <c r="F5" s="430" t="s">
        <v>45</v>
      </c>
      <c r="G5" s="430" t="s">
        <v>2</v>
      </c>
      <c r="H5" s="430" t="s">
        <v>3</v>
      </c>
      <c r="I5" s="113"/>
      <c r="J5" s="430" t="s">
        <v>4</v>
      </c>
      <c r="K5" s="430"/>
      <c r="L5" s="430"/>
      <c r="M5" s="433"/>
      <c r="N5" s="430" t="s">
        <v>5</v>
      </c>
      <c r="O5" s="431"/>
      <c r="P5" s="431"/>
      <c r="Q5" s="431"/>
      <c r="R5" s="431"/>
      <c r="S5" s="429" t="s">
        <v>6</v>
      </c>
    </row>
    <row r="6" spans="1:19" ht="15" customHeight="1">
      <c r="A6" s="435"/>
      <c r="B6" s="114"/>
      <c r="C6" s="436"/>
      <c r="D6" s="115" t="s">
        <v>28</v>
      </c>
      <c r="E6" s="115"/>
      <c r="F6" s="430"/>
      <c r="G6" s="430"/>
      <c r="H6" s="430"/>
      <c r="I6" s="430" t="s">
        <v>7</v>
      </c>
      <c r="J6" s="430" t="s">
        <v>8</v>
      </c>
      <c r="K6" s="430" t="s">
        <v>9</v>
      </c>
      <c r="L6" s="430" t="s">
        <v>10</v>
      </c>
      <c r="M6" s="430" t="s">
        <v>11</v>
      </c>
      <c r="N6" s="430" t="s">
        <v>12</v>
      </c>
      <c r="O6" s="430" t="s">
        <v>13</v>
      </c>
      <c r="P6" s="430" t="s">
        <v>25</v>
      </c>
      <c r="Q6" s="430" t="s">
        <v>11</v>
      </c>
      <c r="R6" s="432" t="s">
        <v>14</v>
      </c>
      <c r="S6" s="427"/>
    </row>
    <row r="7" spans="1:19" ht="21.75" customHeight="1">
      <c r="A7" s="435"/>
      <c r="B7" s="114"/>
      <c r="C7" s="436"/>
      <c r="D7" s="115" t="s">
        <v>27</v>
      </c>
      <c r="E7" s="115"/>
      <c r="F7" s="430"/>
      <c r="G7" s="430"/>
      <c r="H7" s="430"/>
      <c r="I7" s="430"/>
      <c r="J7" s="430"/>
      <c r="K7" s="430"/>
      <c r="L7" s="430"/>
      <c r="M7" s="430"/>
      <c r="N7" s="430"/>
      <c r="O7" s="430"/>
      <c r="P7" s="430"/>
      <c r="Q7" s="433"/>
      <c r="R7" s="432"/>
      <c r="S7" s="427"/>
    </row>
    <row r="8" spans="1:19" ht="113.25" customHeight="1">
      <c r="A8" s="100">
        <v>1</v>
      </c>
      <c r="B8" s="89" t="s">
        <v>42</v>
      </c>
      <c r="C8" s="187" t="s">
        <v>43</v>
      </c>
      <c r="D8" s="89" t="s">
        <v>26</v>
      </c>
      <c r="E8" s="167" t="s">
        <v>46</v>
      </c>
      <c r="F8" s="117" t="s">
        <v>48</v>
      </c>
      <c r="G8" s="142" t="s">
        <v>47</v>
      </c>
      <c r="H8" s="95" t="s">
        <v>49</v>
      </c>
      <c r="I8" s="96" t="s">
        <v>50</v>
      </c>
      <c r="J8" s="97">
        <v>43690</v>
      </c>
      <c r="K8" s="97">
        <f>J8+23</f>
        <v>43713</v>
      </c>
      <c r="L8" s="97">
        <f>K8+M27</f>
        <v>43713</v>
      </c>
      <c r="M8" s="97">
        <f>L8+3</f>
        <v>43716</v>
      </c>
      <c r="N8" s="97">
        <f>M8+10</f>
        <v>43726</v>
      </c>
      <c r="O8" s="97">
        <f>N8+23</f>
        <v>43749</v>
      </c>
      <c r="P8" s="97">
        <f>O8+60</f>
        <v>43809</v>
      </c>
      <c r="Q8" s="97">
        <f>P8+5</f>
        <v>43814</v>
      </c>
      <c r="R8" s="407">
        <f>Q8+30</f>
        <v>43844</v>
      </c>
      <c r="S8" s="98"/>
    </row>
    <row r="9" spans="1:19" ht="18.75">
      <c r="A9" s="100"/>
      <c r="B9" s="89"/>
      <c r="C9" s="116"/>
      <c r="D9" s="89" t="s">
        <v>27</v>
      </c>
      <c r="E9" s="167"/>
      <c r="F9" s="118"/>
      <c r="G9" s="89"/>
      <c r="H9" s="95"/>
      <c r="I9" s="96"/>
      <c r="J9" s="96"/>
      <c r="K9" s="97"/>
      <c r="L9" s="96"/>
      <c r="M9" s="96"/>
      <c r="N9" s="96"/>
      <c r="O9" s="96"/>
      <c r="P9" s="96"/>
      <c r="Q9" s="96"/>
      <c r="R9" s="408"/>
      <c r="S9" s="98"/>
    </row>
    <row r="10" spans="1:19" ht="18.75">
      <c r="A10" s="100"/>
      <c r="B10" s="89"/>
      <c r="C10" s="116"/>
      <c r="D10" s="89"/>
      <c r="E10" s="167"/>
      <c r="F10" s="118"/>
      <c r="G10" s="89"/>
      <c r="H10" s="95"/>
      <c r="I10" s="96"/>
      <c r="J10" s="96"/>
      <c r="K10" s="97"/>
      <c r="L10" s="96"/>
      <c r="M10" s="96"/>
      <c r="N10" s="96"/>
      <c r="O10" s="96"/>
      <c r="P10" s="96"/>
      <c r="Q10" s="96"/>
      <c r="R10" s="408"/>
      <c r="S10" s="98"/>
    </row>
    <row r="11" spans="1:19" ht="56.25">
      <c r="A11" s="100">
        <v>2</v>
      </c>
      <c r="B11" s="167" t="s">
        <v>42</v>
      </c>
      <c r="C11" s="116" t="s">
        <v>51</v>
      </c>
      <c r="D11" s="89" t="s">
        <v>26</v>
      </c>
      <c r="E11" s="167" t="str">
        <f>$E$8</f>
        <v>USD</v>
      </c>
      <c r="F11" s="118">
        <v>1500000</v>
      </c>
      <c r="G11" s="142" t="str">
        <f>$G$8</f>
        <v>World Bank/ GOU</v>
      </c>
      <c r="H11" s="95" t="str">
        <f>$H$8</f>
        <v xml:space="preserve">Shortlist with publication </v>
      </c>
      <c r="I11" s="96" t="str">
        <f>$I$8</f>
        <v xml:space="preserve">Lumpsum </v>
      </c>
      <c r="J11" s="97">
        <v>43753</v>
      </c>
      <c r="K11" s="97">
        <f>J11+23</f>
        <v>43776</v>
      </c>
      <c r="L11" s="97">
        <f>K11+20</f>
        <v>43796</v>
      </c>
      <c r="M11" s="97">
        <v>43754</v>
      </c>
      <c r="N11" s="97">
        <f>M11+23</f>
        <v>43777</v>
      </c>
      <c r="O11" s="97">
        <f>N11+20</f>
        <v>43797</v>
      </c>
      <c r="P11" s="97">
        <v>43755</v>
      </c>
      <c r="Q11" s="97">
        <f>P11+23</f>
        <v>43778</v>
      </c>
      <c r="R11" s="407">
        <f>Q11+20</f>
        <v>43798</v>
      </c>
      <c r="S11" s="98"/>
    </row>
    <row r="12" spans="1:19" ht="18.75">
      <c r="A12" s="100"/>
      <c r="B12" s="89"/>
      <c r="C12" s="119"/>
      <c r="D12" s="89" t="s">
        <v>27</v>
      </c>
      <c r="E12" s="167"/>
      <c r="F12" s="118"/>
      <c r="G12" s="89"/>
      <c r="H12" s="95"/>
      <c r="I12" s="96"/>
      <c r="J12" s="97"/>
      <c r="K12" s="97"/>
      <c r="L12" s="96"/>
      <c r="M12" s="96"/>
      <c r="N12" s="96"/>
      <c r="O12" s="96"/>
      <c r="P12" s="96"/>
      <c r="Q12" s="96"/>
      <c r="R12" s="408"/>
      <c r="S12" s="98"/>
    </row>
    <row r="13" spans="1:19" ht="18.75">
      <c r="A13" s="100"/>
      <c r="B13" s="89"/>
      <c r="C13" s="119"/>
      <c r="D13" s="89"/>
      <c r="E13" s="167"/>
      <c r="F13" s="118"/>
      <c r="G13" s="89"/>
      <c r="H13" s="95"/>
      <c r="I13" s="96"/>
      <c r="J13" s="97"/>
      <c r="K13" s="97"/>
      <c r="L13" s="96"/>
      <c r="M13" s="96"/>
      <c r="N13" s="96"/>
      <c r="O13" s="96"/>
      <c r="P13" s="96"/>
      <c r="Q13" s="96"/>
      <c r="R13" s="408"/>
      <c r="S13" s="98"/>
    </row>
    <row r="14" spans="1:19" ht="131.25">
      <c r="A14" s="100">
        <v>3</v>
      </c>
      <c r="B14" s="167" t="str">
        <f>$B$11</f>
        <v>WRPRD</v>
      </c>
      <c r="C14" s="116" t="s">
        <v>56</v>
      </c>
      <c r="D14" s="89" t="s">
        <v>26</v>
      </c>
      <c r="E14" s="167" t="str">
        <f>$E$8</f>
        <v>USD</v>
      </c>
      <c r="F14" s="120">
        <v>9094000</v>
      </c>
      <c r="G14" s="142" t="str">
        <f>$G$8</f>
        <v>World Bank/ GOU</v>
      </c>
      <c r="H14" s="95" t="str">
        <f>$H$8</f>
        <v xml:space="preserve">Shortlist with publication </v>
      </c>
      <c r="I14" s="96" t="str">
        <f>$I$8</f>
        <v xml:space="preserve">Lumpsum </v>
      </c>
      <c r="J14" s="97">
        <v>43756</v>
      </c>
      <c r="K14" s="97">
        <f t="shared" ref="K14:R14" si="0">J14+23</f>
        <v>43779</v>
      </c>
      <c r="L14" s="97">
        <f t="shared" si="0"/>
        <v>43802</v>
      </c>
      <c r="M14" s="97">
        <f t="shared" si="0"/>
        <v>43825</v>
      </c>
      <c r="N14" s="97">
        <f t="shared" si="0"/>
        <v>43848</v>
      </c>
      <c r="O14" s="97">
        <f t="shared" si="0"/>
        <v>43871</v>
      </c>
      <c r="P14" s="97">
        <f t="shared" si="0"/>
        <v>43894</v>
      </c>
      <c r="Q14" s="97">
        <f t="shared" si="0"/>
        <v>43917</v>
      </c>
      <c r="R14" s="407">
        <f t="shared" si="0"/>
        <v>43940</v>
      </c>
      <c r="S14" s="98"/>
    </row>
    <row r="15" spans="1:19" ht="18.75">
      <c r="A15" s="100"/>
      <c r="B15" s="89"/>
      <c r="C15" s="116"/>
      <c r="D15" s="89" t="s">
        <v>27</v>
      </c>
      <c r="E15" s="167"/>
      <c r="F15" s="120"/>
      <c r="G15" s="89"/>
      <c r="H15" s="95"/>
      <c r="I15" s="96"/>
      <c r="J15" s="96"/>
      <c r="K15" s="96"/>
      <c r="L15" s="96"/>
      <c r="M15" s="96"/>
      <c r="N15" s="96"/>
      <c r="O15" s="96"/>
      <c r="P15" s="96"/>
      <c r="Q15" s="96"/>
      <c r="R15" s="408"/>
      <c r="S15" s="98"/>
    </row>
    <row r="16" spans="1:19" ht="18.75">
      <c r="A16" s="100"/>
      <c r="B16" s="89"/>
      <c r="C16" s="116"/>
      <c r="D16" s="89"/>
      <c r="E16" s="167"/>
      <c r="F16" s="120"/>
      <c r="G16" s="89"/>
      <c r="H16" s="95"/>
      <c r="I16" s="96"/>
      <c r="J16" s="96"/>
      <c r="K16" s="96"/>
      <c r="L16" s="96"/>
      <c r="M16" s="96"/>
      <c r="N16" s="96"/>
      <c r="O16" s="96"/>
      <c r="P16" s="96"/>
      <c r="Q16" s="96"/>
      <c r="R16" s="408"/>
      <c r="S16" s="98"/>
    </row>
    <row r="17" spans="1:19" ht="93.75">
      <c r="A17" s="100">
        <v>4</v>
      </c>
      <c r="B17" s="167" t="str">
        <f>$B$11</f>
        <v>WRPRD</v>
      </c>
      <c r="C17" s="116" t="s">
        <v>57</v>
      </c>
      <c r="D17" s="89" t="s">
        <v>26</v>
      </c>
      <c r="E17" s="167" t="str">
        <f>$E$8</f>
        <v>USD</v>
      </c>
      <c r="F17" s="120">
        <v>2000000</v>
      </c>
      <c r="G17" s="142" t="str">
        <f>$G$8</f>
        <v>World Bank/ GOU</v>
      </c>
      <c r="H17" s="95" t="str">
        <f>$H$8</f>
        <v xml:space="preserve">Shortlist with publication </v>
      </c>
      <c r="I17" s="96" t="str">
        <f>$I$8</f>
        <v xml:space="preserve">Lumpsum </v>
      </c>
      <c r="J17" s="97">
        <f t="shared" ref="J17:Q17" si="1">K17-20</f>
        <v>43701</v>
      </c>
      <c r="K17" s="97">
        <f t="shared" si="1"/>
        <v>43721</v>
      </c>
      <c r="L17" s="97">
        <f t="shared" si="1"/>
        <v>43741</v>
      </c>
      <c r="M17" s="97">
        <f t="shared" si="1"/>
        <v>43761</v>
      </c>
      <c r="N17" s="97">
        <f t="shared" si="1"/>
        <v>43781</v>
      </c>
      <c r="O17" s="97">
        <f t="shared" si="1"/>
        <v>43801</v>
      </c>
      <c r="P17" s="97">
        <f t="shared" si="1"/>
        <v>43821</v>
      </c>
      <c r="Q17" s="97">
        <f t="shared" si="1"/>
        <v>43841</v>
      </c>
      <c r="R17" s="409" t="s">
        <v>173</v>
      </c>
      <c r="S17" s="98"/>
    </row>
    <row r="18" spans="1:19" ht="18.75">
      <c r="A18" s="100"/>
      <c r="B18" s="89"/>
      <c r="C18" s="119"/>
      <c r="D18" s="89" t="s">
        <v>27</v>
      </c>
      <c r="E18" s="167"/>
      <c r="F18" s="120"/>
      <c r="G18" s="89"/>
      <c r="H18" s="95"/>
      <c r="I18" s="96"/>
      <c r="J18" s="96"/>
      <c r="K18" s="96"/>
      <c r="L18" s="96"/>
      <c r="M18" s="96"/>
      <c r="N18" s="96"/>
      <c r="O18" s="96"/>
      <c r="P18" s="96"/>
      <c r="Q18" s="96"/>
      <c r="R18" s="408"/>
      <c r="S18" s="98"/>
    </row>
    <row r="19" spans="1:19" ht="18.75">
      <c r="A19" s="100"/>
      <c r="B19" s="89"/>
      <c r="C19" s="119"/>
      <c r="D19" s="89"/>
      <c r="E19" s="167"/>
      <c r="F19" s="120"/>
      <c r="G19" s="89"/>
      <c r="H19" s="95"/>
      <c r="I19" s="96"/>
      <c r="J19" s="96"/>
      <c r="K19" s="96"/>
      <c r="L19" s="96"/>
      <c r="M19" s="96"/>
      <c r="N19" s="96"/>
      <c r="O19" s="96"/>
      <c r="P19" s="96"/>
      <c r="Q19" s="96"/>
      <c r="R19" s="408"/>
      <c r="S19" s="98"/>
    </row>
    <row r="20" spans="1:19" ht="75">
      <c r="A20" s="100">
        <v>5</v>
      </c>
      <c r="B20" s="167" t="str">
        <f>$B$11</f>
        <v>WRPRD</v>
      </c>
      <c r="C20" s="121" t="s">
        <v>58</v>
      </c>
      <c r="D20" s="89" t="s">
        <v>26</v>
      </c>
      <c r="E20" s="167" t="str">
        <f>$E$8</f>
        <v>USD</v>
      </c>
      <c r="F20" s="120">
        <v>3400000</v>
      </c>
      <c r="G20" s="142" t="str">
        <f>$G$8</f>
        <v>World Bank/ GOU</v>
      </c>
      <c r="H20" s="95" t="str">
        <f>$H$8</f>
        <v xml:space="preserve">Shortlist with publication </v>
      </c>
      <c r="I20" s="96" t="str">
        <f>$I$8</f>
        <v xml:space="preserve">Lumpsum </v>
      </c>
      <c r="J20" s="97">
        <f>$J$17</f>
        <v>43701</v>
      </c>
      <c r="K20" s="97">
        <f t="shared" ref="K20:R20" si="2">J20+20</f>
        <v>43721</v>
      </c>
      <c r="L20" s="97">
        <f t="shared" si="2"/>
        <v>43741</v>
      </c>
      <c r="M20" s="97">
        <f t="shared" si="2"/>
        <v>43761</v>
      </c>
      <c r="N20" s="97">
        <f t="shared" si="2"/>
        <v>43781</v>
      </c>
      <c r="O20" s="97">
        <f t="shared" si="2"/>
        <v>43801</v>
      </c>
      <c r="P20" s="97">
        <f t="shared" si="2"/>
        <v>43821</v>
      </c>
      <c r="Q20" s="97">
        <f t="shared" si="2"/>
        <v>43841</v>
      </c>
      <c r="R20" s="407">
        <f t="shared" si="2"/>
        <v>43861</v>
      </c>
      <c r="S20" s="98"/>
    </row>
    <row r="21" spans="1:19" ht="18.75">
      <c r="A21" s="100"/>
      <c r="B21" s="89"/>
      <c r="C21" s="119"/>
      <c r="D21" s="89" t="s">
        <v>27</v>
      </c>
      <c r="E21" s="167"/>
      <c r="F21" s="120"/>
      <c r="G21" s="96"/>
      <c r="H21" s="95"/>
      <c r="I21" s="96"/>
      <c r="J21" s="96"/>
      <c r="K21" s="96"/>
      <c r="L21" s="96"/>
      <c r="M21" s="96"/>
      <c r="N21" s="96"/>
      <c r="O21" s="96"/>
      <c r="P21" s="96"/>
      <c r="Q21" s="96"/>
      <c r="R21" s="408"/>
      <c r="S21" s="98"/>
    </row>
    <row r="22" spans="1:19" ht="18.75">
      <c r="A22" s="100"/>
      <c r="B22" s="89"/>
      <c r="C22" s="119"/>
      <c r="D22" s="89"/>
      <c r="E22" s="167"/>
      <c r="F22" s="120"/>
      <c r="G22" s="96"/>
      <c r="H22" s="95"/>
      <c r="I22" s="96"/>
      <c r="J22" s="96"/>
      <c r="K22" s="96"/>
      <c r="L22" s="96"/>
      <c r="M22" s="96"/>
      <c r="N22" s="96"/>
      <c r="O22" s="96"/>
      <c r="P22" s="96"/>
      <c r="Q22" s="96"/>
      <c r="R22" s="408"/>
      <c r="S22" s="98"/>
    </row>
    <row r="23" spans="1:19" ht="112.5">
      <c r="A23" s="100">
        <v>6</v>
      </c>
      <c r="B23" s="167" t="str">
        <f>$B$11</f>
        <v>WRPRD</v>
      </c>
      <c r="C23" s="166" t="s">
        <v>59</v>
      </c>
      <c r="D23" s="89" t="s">
        <v>26</v>
      </c>
      <c r="E23" s="167" t="str">
        <f>$E$8</f>
        <v>USD</v>
      </c>
      <c r="F23" s="120">
        <v>400000</v>
      </c>
      <c r="G23" s="142" t="str">
        <f>$G$8</f>
        <v>World Bank/ GOU</v>
      </c>
      <c r="H23" s="95" t="str">
        <f>$H$20</f>
        <v xml:space="preserve">Shortlist with publication </v>
      </c>
      <c r="I23" s="96" t="str">
        <f>$I$20</f>
        <v xml:space="preserve">Lumpsum </v>
      </c>
      <c r="J23" s="97">
        <f t="shared" ref="J23:R23" si="3">J20</f>
        <v>43701</v>
      </c>
      <c r="K23" s="97">
        <f t="shared" si="3"/>
        <v>43721</v>
      </c>
      <c r="L23" s="97">
        <f t="shared" si="3"/>
        <v>43741</v>
      </c>
      <c r="M23" s="97">
        <f t="shared" si="3"/>
        <v>43761</v>
      </c>
      <c r="N23" s="97">
        <f t="shared" si="3"/>
        <v>43781</v>
      </c>
      <c r="O23" s="97">
        <f t="shared" si="3"/>
        <v>43801</v>
      </c>
      <c r="P23" s="97">
        <f t="shared" si="3"/>
        <v>43821</v>
      </c>
      <c r="Q23" s="97">
        <f t="shared" si="3"/>
        <v>43841</v>
      </c>
      <c r="R23" s="407">
        <f t="shared" si="3"/>
        <v>43861</v>
      </c>
      <c r="S23" s="98"/>
    </row>
    <row r="24" spans="1:19" ht="18.75">
      <c r="A24" s="100"/>
      <c r="B24" s="89"/>
      <c r="C24" s="119"/>
      <c r="D24" s="89" t="s">
        <v>27</v>
      </c>
      <c r="E24" s="167"/>
      <c r="F24" s="120"/>
      <c r="G24" s="96"/>
      <c r="H24" s="95"/>
      <c r="I24" s="96"/>
      <c r="J24" s="96"/>
      <c r="K24" s="96"/>
      <c r="L24" s="96"/>
      <c r="M24" s="96"/>
      <c r="N24" s="96"/>
      <c r="O24" s="96"/>
      <c r="P24" s="96"/>
      <c r="Q24" s="96"/>
      <c r="R24" s="408"/>
      <c r="S24" s="98"/>
    </row>
    <row r="25" spans="1:19" ht="18.75">
      <c r="A25" s="100"/>
      <c r="B25" s="89"/>
      <c r="C25" s="119"/>
      <c r="D25" s="89"/>
      <c r="E25" s="167"/>
      <c r="F25" s="120"/>
      <c r="G25" s="96"/>
      <c r="H25" s="95"/>
      <c r="I25" s="96"/>
      <c r="J25" s="96"/>
      <c r="K25" s="96"/>
      <c r="L25" s="96"/>
      <c r="M25" s="96"/>
      <c r="N25" s="96"/>
      <c r="O25" s="96"/>
      <c r="P25" s="96"/>
      <c r="Q25" s="96"/>
      <c r="R25" s="408"/>
      <c r="S25" s="98"/>
    </row>
    <row r="26" spans="1:19" ht="93.75">
      <c r="A26" s="100">
        <v>7</v>
      </c>
      <c r="B26" s="167" t="str">
        <f>$B$11</f>
        <v>WRPRD</v>
      </c>
      <c r="C26" s="166" t="s">
        <v>60</v>
      </c>
      <c r="D26" s="89" t="s">
        <v>26</v>
      </c>
      <c r="E26" s="167" t="str">
        <f>$E$8</f>
        <v>USD</v>
      </c>
      <c r="F26" s="120">
        <v>880000</v>
      </c>
      <c r="G26" s="142" t="str">
        <f>$G$8</f>
        <v>World Bank/ GOU</v>
      </c>
      <c r="H26" s="95" t="str">
        <f>$H$23</f>
        <v xml:space="preserve">Shortlist with publication </v>
      </c>
      <c r="I26" s="96" t="str">
        <f>$I$20</f>
        <v xml:space="preserve">Lumpsum </v>
      </c>
      <c r="J26" s="97">
        <f t="shared" ref="J26:R26" si="4">J20</f>
        <v>43701</v>
      </c>
      <c r="K26" s="97">
        <f t="shared" si="4"/>
        <v>43721</v>
      </c>
      <c r="L26" s="97">
        <f t="shared" si="4"/>
        <v>43741</v>
      </c>
      <c r="M26" s="97">
        <f t="shared" si="4"/>
        <v>43761</v>
      </c>
      <c r="N26" s="97">
        <f t="shared" si="4"/>
        <v>43781</v>
      </c>
      <c r="O26" s="97">
        <f t="shared" si="4"/>
        <v>43801</v>
      </c>
      <c r="P26" s="97">
        <f t="shared" si="4"/>
        <v>43821</v>
      </c>
      <c r="Q26" s="97">
        <f t="shared" si="4"/>
        <v>43841</v>
      </c>
      <c r="R26" s="407">
        <f t="shared" si="4"/>
        <v>43861</v>
      </c>
      <c r="S26" s="98"/>
    </row>
    <row r="27" spans="1:19" ht="18.75">
      <c r="A27" s="100"/>
      <c r="B27" s="89"/>
      <c r="C27" s="119"/>
      <c r="D27" s="89" t="s">
        <v>27</v>
      </c>
      <c r="E27" s="167"/>
      <c r="F27" s="120"/>
      <c r="G27" s="96"/>
      <c r="H27" s="95"/>
      <c r="I27" s="96"/>
      <c r="J27" s="96"/>
      <c r="K27" s="96"/>
      <c r="L27" s="96"/>
      <c r="M27" s="96"/>
      <c r="N27" s="96"/>
      <c r="O27" s="96"/>
      <c r="P27" s="96"/>
      <c r="Q27" s="96"/>
      <c r="R27" s="408"/>
      <c r="S27" s="98"/>
    </row>
    <row r="28" spans="1:19" ht="18.75">
      <c r="A28" s="100"/>
      <c r="B28" s="171"/>
      <c r="C28" s="172"/>
      <c r="D28" s="171"/>
      <c r="E28" s="171"/>
      <c r="F28" s="120"/>
      <c r="G28" s="96"/>
      <c r="H28" s="95"/>
      <c r="I28" s="96"/>
      <c r="J28" s="96"/>
      <c r="K28" s="96"/>
      <c r="L28" s="96"/>
      <c r="M28" s="96"/>
      <c r="N28" s="96"/>
      <c r="O28" s="96"/>
      <c r="P28" s="96"/>
      <c r="Q28" s="96"/>
      <c r="R28" s="408"/>
      <c r="S28" s="98"/>
    </row>
    <row r="29" spans="1:19" ht="37.5">
      <c r="A29" s="100">
        <v>8</v>
      </c>
      <c r="B29" s="171" t="str">
        <f>$B$11</f>
        <v>WRPRD</v>
      </c>
      <c r="C29" s="172" t="s">
        <v>84</v>
      </c>
      <c r="D29" s="89" t="s">
        <v>32</v>
      </c>
      <c r="E29" s="171" t="str">
        <f>$E$8</f>
        <v>USD</v>
      </c>
      <c r="F29" s="120">
        <v>15000</v>
      </c>
      <c r="G29" s="143" t="s">
        <v>85</v>
      </c>
      <c r="H29" s="95" t="str">
        <f t="shared" ref="H29:R29" si="5">H26</f>
        <v xml:space="preserve">Shortlist with publication </v>
      </c>
      <c r="I29" s="96" t="str">
        <f t="shared" si="5"/>
        <v xml:space="preserve">Lumpsum </v>
      </c>
      <c r="J29" s="97">
        <f t="shared" si="5"/>
        <v>43701</v>
      </c>
      <c r="K29" s="97">
        <f t="shared" si="5"/>
        <v>43721</v>
      </c>
      <c r="L29" s="97">
        <f t="shared" si="5"/>
        <v>43741</v>
      </c>
      <c r="M29" s="97">
        <f t="shared" si="5"/>
        <v>43761</v>
      </c>
      <c r="N29" s="97">
        <f t="shared" si="5"/>
        <v>43781</v>
      </c>
      <c r="O29" s="97">
        <f t="shared" si="5"/>
        <v>43801</v>
      </c>
      <c r="P29" s="97">
        <f t="shared" si="5"/>
        <v>43821</v>
      </c>
      <c r="Q29" s="97">
        <f t="shared" si="5"/>
        <v>43841</v>
      </c>
      <c r="R29" s="408">
        <f t="shared" si="5"/>
        <v>43861</v>
      </c>
      <c r="S29" s="98"/>
    </row>
    <row r="30" spans="1:19" ht="18.75">
      <c r="A30" s="100"/>
      <c r="B30" s="89"/>
      <c r="C30" s="119"/>
      <c r="D30" s="89" t="s">
        <v>27</v>
      </c>
      <c r="E30" s="167"/>
      <c r="F30" s="120"/>
      <c r="G30" s="96"/>
      <c r="H30" s="95"/>
      <c r="I30" s="96"/>
      <c r="J30" s="96"/>
      <c r="K30" s="96"/>
      <c r="L30" s="96"/>
      <c r="M30" s="96"/>
      <c r="N30" s="96"/>
      <c r="O30" s="96"/>
      <c r="P30" s="96"/>
      <c r="Q30" s="98"/>
      <c r="R30" s="408"/>
      <c r="S30" s="98"/>
    </row>
    <row r="31" spans="1:19" ht="18.75">
      <c r="A31" s="100"/>
      <c r="B31" s="89"/>
      <c r="C31" s="119"/>
      <c r="D31" s="89"/>
      <c r="E31" s="167"/>
      <c r="F31" s="120"/>
      <c r="G31" s="96"/>
      <c r="H31" s="95"/>
      <c r="I31" s="96"/>
      <c r="J31" s="96"/>
      <c r="K31" s="96"/>
      <c r="L31" s="96"/>
      <c r="M31" s="96"/>
      <c r="N31" s="96"/>
      <c r="O31" s="96"/>
      <c r="P31" s="96"/>
      <c r="Q31" s="98"/>
      <c r="R31" s="408"/>
      <c r="S31" s="98"/>
    </row>
    <row r="32" spans="1:19" ht="37.5">
      <c r="A32" s="100">
        <v>9</v>
      </c>
      <c r="B32" s="171" t="s">
        <v>89</v>
      </c>
      <c r="C32" s="172" t="s">
        <v>90</v>
      </c>
      <c r="D32" s="89" t="s">
        <v>26</v>
      </c>
      <c r="E32" s="167" t="s">
        <v>38</v>
      </c>
      <c r="F32" s="120">
        <v>235000000</v>
      </c>
      <c r="G32" s="96" t="s">
        <v>63</v>
      </c>
      <c r="H32" s="95" t="str">
        <f t="shared" ref="H32:R32" si="6">H26</f>
        <v xml:space="preserve">Shortlist with publication </v>
      </c>
      <c r="I32" s="96" t="str">
        <f t="shared" si="6"/>
        <v xml:space="preserve">Lumpsum </v>
      </c>
      <c r="J32" s="97">
        <f t="shared" si="6"/>
        <v>43701</v>
      </c>
      <c r="K32" s="97">
        <f t="shared" si="6"/>
        <v>43721</v>
      </c>
      <c r="L32" s="97">
        <f t="shared" si="6"/>
        <v>43741</v>
      </c>
      <c r="M32" s="97">
        <f t="shared" si="6"/>
        <v>43761</v>
      </c>
      <c r="N32" s="97">
        <f t="shared" si="6"/>
        <v>43781</v>
      </c>
      <c r="O32" s="97">
        <f t="shared" si="6"/>
        <v>43801</v>
      </c>
      <c r="P32" s="97">
        <f t="shared" si="6"/>
        <v>43821</v>
      </c>
      <c r="Q32" s="97">
        <f t="shared" si="6"/>
        <v>43841</v>
      </c>
      <c r="R32" s="407">
        <f t="shared" si="6"/>
        <v>43861</v>
      </c>
      <c r="S32" s="98"/>
    </row>
    <row r="33" spans="1:19" ht="18.75">
      <c r="A33" s="100"/>
      <c r="B33" s="89"/>
      <c r="C33" s="119"/>
      <c r="D33" s="89" t="s">
        <v>27</v>
      </c>
      <c r="E33" s="167"/>
      <c r="F33" s="120"/>
      <c r="G33" s="96"/>
      <c r="H33" s="95"/>
      <c r="I33" s="96"/>
      <c r="J33" s="96"/>
      <c r="K33" s="96"/>
      <c r="L33" s="96"/>
      <c r="M33" s="96"/>
      <c r="N33" s="96"/>
      <c r="O33" s="96"/>
      <c r="P33" s="96"/>
      <c r="Q33" s="96"/>
      <c r="R33" s="408"/>
      <c r="S33" s="98"/>
    </row>
    <row r="34" spans="1:19" ht="18.75">
      <c r="A34" s="100"/>
      <c r="B34" s="89"/>
      <c r="C34" s="119"/>
      <c r="D34" s="89"/>
      <c r="E34" s="167"/>
      <c r="F34" s="120"/>
      <c r="G34" s="96"/>
      <c r="H34" s="95"/>
      <c r="I34" s="96"/>
      <c r="J34" s="96"/>
      <c r="K34" s="96"/>
      <c r="L34" s="96"/>
      <c r="M34" s="96"/>
      <c r="N34" s="96"/>
      <c r="O34" s="96"/>
      <c r="P34" s="96"/>
      <c r="Q34" s="96"/>
      <c r="R34" s="408"/>
      <c r="S34" s="98"/>
    </row>
    <row r="35" spans="1:19" ht="131.25">
      <c r="A35" s="100">
        <v>10</v>
      </c>
      <c r="B35" s="171" t="str">
        <f>Combined!$B$149</f>
        <v>RWSSD</v>
      </c>
      <c r="C35" s="181" t="str">
        <f>'[1] Services'!$B$8</f>
        <v>Consultancy services for feasibility study and detailed engineering design of 5 piped water systems in WestNile region, Moroto, Kabarole, Kween and Kasese districts</v>
      </c>
      <c r="D35" s="89" t="s">
        <v>26</v>
      </c>
      <c r="E35" s="171" t="s">
        <v>38</v>
      </c>
      <c r="F35" s="120">
        <f>'[1] Services'!D8</f>
        <v>3000000000</v>
      </c>
      <c r="G35" s="96" t="str">
        <f>'[1] Services'!E8</f>
        <v>GoU</v>
      </c>
      <c r="H35" s="95" t="str">
        <f>H26</f>
        <v xml:space="preserve">Shortlist with publication </v>
      </c>
      <c r="I35" s="96" t="str">
        <f>I26</f>
        <v xml:space="preserve">Lumpsum </v>
      </c>
      <c r="J35" s="97">
        <v>43829</v>
      </c>
      <c r="K35" s="97">
        <f t="shared" ref="K35:R35" si="7">J35+30</f>
        <v>43859</v>
      </c>
      <c r="L35" s="97">
        <f t="shared" si="7"/>
        <v>43889</v>
      </c>
      <c r="M35" s="97">
        <f t="shared" si="7"/>
        <v>43919</v>
      </c>
      <c r="N35" s="97">
        <f t="shared" si="7"/>
        <v>43949</v>
      </c>
      <c r="O35" s="97">
        <f t="shared" si="7"/>
        <v>43979</v>
      </c>
      <c r="P35" s="97">
        <f t="shared" si="7"/>
        <v>44009</v>
      </c>
      <c r="Q35" s="97">
        <f t="shared" si="7"/>
        <v>44039</v>
      </c>
      <c r="R35" s="407">
        <f t="shared" si="7"/>
        <v>44069</v>
      </c>
      <c r="S35" s="98"/>
    </row>
    <row r="36" spans="1:19" ht="18.75">
      <c r="A36" s="100"/>
      <c r="B36" s="89"/>
      <c r="C36" s="119"/>
      <c r="D36" s="89" t="s">
        <v>27</v>
      </c>
      <c r="E36" s="167"/>
      <c r="F36" s="120"/>
      <c r="G36" s="96"/>
      <c r="H36" s="95"/>
      <c r="I36" s="96"/>
      <c r="J36" s="96"/>
      <c r="K36" s="96"/>
      <c r="L36" s="96"/>
      <c r="M36" s="96"/>
      <c r="N36" s="96"/>
      <c r="O36" s="96"/>
      <c r="P36" s="96"/>
      <c r="Q36" s="96"/>
      <c r="R36" s="408"/>
      <c r="S36" s="98"/>
    </row>
    <row r="37" spans="1:19" ht="18.75">
      <c r="A37" s="100"/>
      <c r="B37" s="89"/>
      <c r="C37" s="119"/>
      <c r="D37" s="89"/>
      <c r="E37" s="167"/>
      <c r="F37" s="120"/>
      <c r="G37" s="96"/>
      <c r="H37" s="95"/>
      <c r="I37" s="96"/>
      <c r="J37" s="96"/>
      <c r="K37" s="96"/>
      <c r="L37" s="96"/>
      <c r="M37" s="96"/>
      <c r="N37" s="96"/>
      <c r="O37" s="96"/>
      <c r="P37" s="96"/>
      <c r="Q37" s="96"/>
      <c r="R37" s="408"/>
      <c r="S37" s="98"/>
    </row>
    <row r="38" spans="1:19" ht="168.75">
      <c r="A38" s="100">
        <v>11</v>
      </c>
      <c r="B38" s="171" t="str">
        <f>Combined!$B$149</f>
        <v>RWSSD</v>
      </c>
      <c r="C38" s="181" t="str">
        <f>'[1] Services'!$B$9</f>
        <v>Consultancy Services for community mobilisation and sanitation/hygiene promotion activities of water supply and sanitation systems in the Integrated Water Management and Development Project (IWMDP)</v>
      </c>
      <c r="D38" s="89" t="s">
        <v>26</v>
      </c>
      <c r="E38" s="171" t="s">
        <v>38</v>
      </c>
      <c r="F38" s="120">
        <f>'[1] Services'!D9</f>
        <v>2000000000</v>
      </c>
      <c r="G38" s="89" t="str">
        <f>'[1] Services'!E9</f>
        <v>GoU/Donor</v>
      </c>
      <c r="H38" s="95" t="str">
        <f t="shared" ref="H38:R38" si="8">H35</f>
        <v xml:space="preserve">Shortlist with publication </v>
      </c>
      <c r="I38" s="96" t="str">
        <f t="shared" si="8"/>
        <v xml:space="preserve">Lumpsum </v>
      </c>
      <c r="J38" s="97">
        <f t="shared" si="8"/>
        <v>43829</v>
      </c>
      <c r="K38" s="97">
        <f t="shared" si="8"/>
        <v>43859</v>
      </c>
      <c r="L38" s="97">
        <f t="shared" si="8"/>
        <v>43889</v>
      </c>
      <c r="M38" s="97">
        <f t="shared" si="8"/>
        <v>43919</v>
      </c>
      <c r="N38" s="97">
        <f t="shared" si="8"/>
        <v>43949</v>
      </c>
      <c r="O38" s="97">
        <f t="shared" si="8"/>
        <v>43979</v>
      </c>
      <c r="P38" s="97">
        <f t="shared" si="8"/>
        <v>44009</v>
      </c>
      <c r="Q38" s="97">
        <f t="shared" si="8"/>
        <v>44039</v>
      </c>
      <c r="R38" s="407">
        <f t="shared" si="8"/>
        <v>44069</v>
      </c>
      <c r="S38" s="98"/>
    </row>
    <row r="39" spans="1:19" ht="18.75">
      <c r="A39" s="100"/>
      <c r="B39" s="89"/>
      <c r="C39" s="119"/>
      <c r="D39" s="89" t="s">
        <v>27</v>
      </c>
      <c r="E39" s="167"/>
      <c r="F39" s="120"/>
      <c r="G39" s="89"/>
      <c r="H39" s="95"/>
      <c r="I39" s="96"/>
      <c r="J39" s="96"/>
      <c r="K39" s="96"/>
      <c r="L39" s="96"/>
      <c r="M39" s="96"/>
      <c r="N39" s="96"/>
      <c r="O39" s="96"/>
      <c r="P39" s="96"/>
      <c r="Q39" s="96"/>
      <c r="R39" s="408"/>
      <c r="S39" s="98"/>
    </row>
    <row r="40" spans="1:19" ht="18.75">
      <c r="A40" s="100"/>
      <c r="B40" s="89"/>
      <c r="C40" s="119"/>
      <c r="D40" s="89"/>
      <c r="E40" s="167"/>
      <c r="F40" s="120"/>
      <c r="G40" s="89"/>
      <c r="H40" s="95"/>
      <c r="I40" s="96"/>
      <c r="J40" s="96"/>
      <c r="K40" s="96"/>
      <c r="L40" s="96"/>
      <c r="M40" s="96"/>
      <c r="N40" s="96"/>
      <c r="O40" s="96"/>
      <c r="P40" s="96"/>
      <c r="Q40" s="96"/>
      <c r="R40" s="408"/>
      <c r="S40" s="98"/>
    </row>
    <row r="41" spans="1:19" ht="93.75">
      <c r="A41" s="100">
        <v>12</v>
      </c>
      <c r="B41" s="89" t="str">
        <f>Combined!$B$149</f>
        <v>RWSSD</v>
      </c>
      <c r="C41" s="181" t="str">
        <f>'[1] Services'!$B$10</f>
        <v>Consultancy services for Environmental and Social Impact Assessments for water supply systems in rural areas.</v>
      </c>
      <c r="D41" s="89" t="s">
        <v>26</v>
      </c>
      <c r="E41" s="171" t="s">
        <v>38</v>
      </c>
      <c r="F41" s="120">
        <f>'[1] Services'!D10</f>
        <v>250000000</v>
      </c>
      <c r="G41" s="182" t="str">
        <f>'[1] Services'!E10</f>
        <v>GoU/Donor</v>
      </c>
      <c r="H41" s="95" t="str">
        <f>H26</f>
        <v xml:space="preserve">Shortlist with publication </v>
      </c>
      <c r="I41" s="96" t="str">
        <f>I26</f>
        <v xml:space="preserve">Lumpsum </v>
      </c>
      <c r="J41" s="97">
        <v>43678</v>
      </c>
      <c r="K41" s="97">
        <f t="shared" ref="K41:R41" si="9">J41+20</f>
        <v>43698</v>
      </c>
      <c r="L41" s="97">
        <f t="shared" si="9"/>
        <v>43718</v>
      </c>
      <c r="M41" s="97">
        <f t="shared" si="9"/>
        <v>43738</v>
      </c>
      <c r="N41" s="97">
        <f t="shared" si="9"/>
        <v>43758</v>
      </c>
      <c r="O41" s="97">
        <f t="shared" si="9"/>
        <v>43778</v>
      </c>
      <c r="P41" s="97">
        <f t="shared" si="9"/>
        <v>43798</v>
      </c>
      <c r="Q41" s="97">
        <f t="shared" si="9"/>
        <v>43818</v>
      </c>
      <c r="R41" s="407">
        <f t="shared" si="9"/>
        <v>43838</v>
      </c>
      <c r="S41" s="98"/>
    </row>
    <row r="42" spans="1:19" ht="18.75">
      <c r="A42" s="100"/>
      <c r="B42" s="89"/>
      <c r="C42" s="119"/>
      <c r="D42" s="89" t="s">
        <v>27</v>
      </c>
      <c r="E42" s="167"/>
      <c r="F42" s="120"/>
      <c r="G42" s="89"/>
      <c r="H42" s="95"/>
      <c r="I42" s="96"/>
      <c r="J42" s="96"/>
      <c r="K42" s="96"/>
      <c r="L42" s="96"/>
      <c r="M42" s="96"/>
      <c r="N42" s="96"/>
      <c r="O42" s="96"/>
      <c r="P42" s="96"/>
      <c r="Q42" s="96"/>
      <c r="R42" s="408"/>
      <c r="S42" s="98"/>
    </row>
    <row r="43" spans="1:19" ht="18.75">
      <c r="A43" s="100"/>
      <c r="B43" s="89"/>
      <c r="C43" s="119"/>
      <c r="D43" s="89"/>
      <c r="E43" s="167"/>
      <c r="F43" s="120"/>
      <c r="G43" s="89"/>
      <c r="H43" s="95"/>
      <c r="I43" s="96"/>
      <c r="J43" s="96"/>
      <c r="K43" s="96"/>
      <c r="L43" s="96"/>
      <c r="M43" s="96"/>
      <c r="N43" s="96"/>
      <c r="O43" s="96"/>
      <c r="P43" s="96"/>
      <c r="Q43" s="96"/>
      <c r="R43" s="408"/>
      <c r="S43" s="98"/>
    </row>
    <row r="44" spans="1:19" ht="75">
      <c r="A44" s="100">
        <v>13</v>
      </c>
      <c r="B44" s="89" t="str">
        <f>Combined!$B$149</f>
        <v>RWSSD</v>
      </c>
      <c r="C44" s="181" t="str">
        <f>'[1] Services'!$B$11</f>
        <v>Consultancy Services for Resettlement Action Plan for water supply systems in rural areas</v>
      </c>
      <c r="D44" s="89" t="s">
        <v>26</v>
      </c>
      <c r="E44" s="171" t="s">
        <v>38</v>
      </c>
      <c r="F44" s="120">
        <f>'[1] Services'!D11</f>
        <v>250000000</v>
      </c>
      <c r="G44" s="182" t="str">
        <f>'[1] Services'!E11</f>
        <v>GoU/Donor</v>
      </c>
      <c r="H44" s="95" t="str">
        <f>H26</f>
        <v xml:space="preserve">Shortlist with publication </v>
      </c>
      <c r="I44" s="96" t="str">
        <f>I26</f>
        <v xml:space="preserve">Lumpsum </v>
      </c>
      <c r="J44" s="97">
        <f t="shared" ref="J44:R44" si="10">J41</f>
        <v>43678</v>
      </c>
      <c r="K44" s="97">
        <f t="shared" si="10"/>
        <v>43698</v>
      </c>
      <c r="L44" s="97">
        <f t="shared" si="10"/>
        <v>43718</v>
      </c>
      <c r="M44" s="97">
        <f t="shared" si="10"/>
        <v>43738</v>
      </c>
      <c r="N44" s="97">
        <f t="shared" si="10"/>
        <v>43758</v>
      </c>
      <c r="O44" s="97">
        <f t="shared" si="10"/>
        <v>43778</v>
      </c>
      <c r="P44" s="97">
        <f t="shared" si="10"/>
        <v>43798</v>
      </c>
      <c r="Q44" s="97">
        <f t="shared" si="10"/>
        <v>43818</v>
      </c>
      <c r="R44" s="407">
        <f t="shared" si="10"/>
        <v>43838</v>
      </c>
      <c r="S44" s="98"/>
    </row>
    <row r="45" spans="1:19" ht="18.75">
      <c r="A45" s="100"/>
      <c r="B45" s="89"/>
      <c r="C45" s="119"/>
      <c r="D45" s="89" t="s">
        <v>27</v>
      </c>
      <c r="E45" s="167"/>
      <c r="F45" s="120"/>
      <c r="G45" s="89"/>
      <c r="H45" s="95"/>
      <c r="I45" s="96"/>
      <c r="J45" s="96"/>
      <c r="K45" s="96"/>
      <c r="L45" s="96"/>
      <c r="M45" s="96"/>
      <c r="N45" s="96"/>
      <c r="O45" s="96"/>
      <c r="P45" s="96"/>
      <c r="Q45" s="96"/>
      <c r="R45" s="408"/>
      <c r="S45" s="98"/>
    </row>
    <row r="46" spans="1:19" ht="18.75">
      <c r="A46" s="100"/>
      <c r="B46" s="89"/>
      <c r="C46" s="119"/>
      <c r="D46" s="89"/>
      <c r="E46" s="167"/>
      <c r="F46" s="120"/>
      <c r="G46" s="89"/>
      <c r="H46" s="95"/>
      <c r="I46" s="96"/>
      <c r="J46" s="96"/>
      <c r="K46" s="96"/>
      <c r="L46" s="96"/>
      <c r="M46" s="96"/>
      <c r="N46" s="96"/>
      <c r="O46" s="96"/>
      <c r="P46" s="96"/>
      <c r="Q46" s="96"/>
      <c r="R46" s="408"/>
      <c r="S46" s="98"/>
    </row>
    <row r="47" spans="1:19" ht="131.25">
      <c r="A47" s="100">
        <v>14</v>
      </c>
      <c r="B47" s="89" t="str">
        <f>Combined!$B$149</f>
        <v>RWSSD</v>
      </c>
      <c r="C47" s="181" t="str">
        <f>'[1] Services'!$B$13</f>
        <v>Consultancy services for design review and construction supervision of water and sanitation infrastructructure under different construction contracts</v>
      </c>
      <c r="D47" s="89" t="s">
        <v>26</v>
      </c>
      <c r="E47" s="171" t="s">
        <v>38</v>
      </c>
      <c r="F47" s="120">
        <f>'[1] Services'!D13</f>
        <v>4500000000</v>
      </c>
      <c r="G47" s="89" t="str">
        <f>'[1] Services'!E13</f>
        <v>GoU/Donor</v>
      </c>
      <c r="H47" s="95" t="str">
        <f>H26</f>
        <v xml:space="preserve">Shortlist with publication </v>
      </c>
      <c r="I47" s="96" t="str">
        <f>I26</f>
        <v xml:space="preserve">Lumpsum </v>
      </c>
      <c r="J47" s="97">
        <f t="shared" ref="J47:R47" si="11">J41</f>
        <v>43678</v>
      </c>
      <c r="K47" s="97">
        <f t="shared" si="11"/>
        <v>43698</v>
      </c>
      <c r="L47" s="97">
        <f t="shared" si="11"/>
        <v>43718</v>
      </c>
      <c r="M47" s="97">
        <f t="shared" si="11"/>
        <v>43738</v>
      </c>
      <c r="N47" s="97">
        <f t="shared" si="11"/>
        <v>43758</v>
      </c>
      <c r="O47" s="97">
        <f t="shared" si="11"/>
        <v>43778</v>
      </c>
      <c r="P47" s="97">
        <f t="shared" si="11"/>
        <v>43798</v>
      </c>
      <c r="Q47" s="97">
        <f t="shared" si="11"/>
        <v>43818</v>
      </c>
      <c r="R47" s="407">
        <f t="shared" si="11"/>
        <v>43838</v>
      </c>
      <c r="S47" s="98"/>
    </row>
    <row r="48" spans="1:19" ht="18.75">
      <c r="A48" s="100"/>
      <c r="B48" s="89"/>
      <c r="C48" s="119"/>
      <c r="D48" s="89" t="s">
        <v>27</v>
      </c>
      <c r="E48" s="167"/>
      <c r="F48" s="120"/>
      <c r="G48" s="89"/>
      <c r="H48" s="95"/>
      <c r="I48" s="96"/>
      <c r="J48" s="96"/>
      <c r="K48" s="96"/>
      <c r="L48" s="96"/>
      <c r="M48" s="96"/>
      <c r="N48" s="96"/>
      <c r="O48" s="96"/>
      <c r="P48" s="96"/>
      <c r="Q48" s="96"/>
      <c r="R48" s="408"/>
      <c r="S48" s="98"/>
    </row>
    <row r="49" spans="1:19" ht="18.75">
      <c r="A49" s="100"/>
      <c r="B49" s="89"/>
      <c r="C49" s="119"/>
      <c r="D49" s="89"/>
      <c r="E49" s="167"/>
      <c r="F49" s="120"/>
      <c r="G49" s="89"/>
      <c r="H49" s="95"/>
      <c r="I49" s="96"/>
      <c r="J49" s="96"/>
      <c r="K49" s="96"/>
      <c r="L49" s="96"/>
      <c r="M49" s="96"/>
      <c r="N49" s="96"/>
      <c r="O49" s="96"/>
      <c r="P49" s="96"/>
      <c r="Q49" s="96"/>
      <c r="R49" s="408"/>
      <c r="S49" s="98"/>
    </row>
    <row r="50" spans="1:19" ht="93.75">
      <c r="A50" s="100">
        <v>15</v>
      </c>
      <c r="B50" s="84" t="str">
        <f>Combined!$B$149</f>
        <v>RWSSD</v>
      </c>
      <c r="C50" s="183" t="str">
        <f>'[1] Services'!$B$15</f>
        <v>Consultancy services for  Benchmarking and documenting the Support to Rural Water Project (Videography)</v>
      </c>
      <c r="D50" s="89" t="s">
        <v>26</v>
      </c>
      <c r="E50" s="171" t="s">
        <v>38</v>
      </c>
      <c r="F50" s="120">
        <f>'[1] Services'!D15</f>
        <v>50000000</v>
      </c>
      <c r="G50" s="182" t="str">
        <f>'[1] Services'!E15</f>
        <v>GoU</v>
      </c>
      <c r="H50" s="95" t="s">
        <v>365</v>
      </c>
      <c r="I50" s="96" t="str">
        <f>I26</f>
        <v xml:space="preserve">Lumpsum </v>
      </c>
      <c r="J50" s="97">
        <f t="shared" ref="J50:R50" si="12">J41</f>
        <v>43678</v>
      </c>
      <c r="K50" s="97">
        <f t="shared" si="12"/>
        <v>43698</v>
      </c>
      <c r="L50" s="97">
        <f t="shared" si="12"/>
        <v>43718</v>
      </c>
      <c r="M50" s="97">
        <f t="shared" si="12"/>
        <v>43738</v>
      </c>
      <c r="N50" s="97">
        <f t="shared" si="12"/>
        <v>43758</v>
      </c>
      <c r="O50" s="97">
        <f t="shared" si="12"/>
        <v>43778</v>
      </c>
      <c r="P50" s="97">
        <f t="shared" si="12"/>
        <v>43798</v>
      </c>
      <c r="Q50" s="97">
        <f t="shared" si="12"/>
        <v>43818</v>
      </c>
      <c r="R50" s="407">
        <f t="shared" si="12"/>
        <v>43838</v>
      </c>
      <c r="S50" s="98"/>
    </row>
    <row r="51" spans="1:19" ht="18.75">
      <c r="A51" s="100"/>
      <c r="B51" s="89"/>
      <c r="C51" s="119"/>
      <c r="D51" s="89" t="s">
        <v>27</v>
      </c>
      <c r="E51" s="167"/>
      <c r="F51" s="120"/>
      <c r="G51" s="89"/>
      <c r="H51" s="95"/>
      <c r="I51" s="96"/>
      <c r="J51" s="96"/>
      <c r="K51" s="96"/>
      <c r="L51" s="96"/>
      <c r="M51" s="96"/>
      <c r="N51" s="96"/>
      <c r="O51" s="96"/>
      <c r="P51" s="96"/>
      <c r="Q51" s="96"/>
      <c r="R51" s="408"/>
      <c r="S51" s="98"/>
    </row>
    <row r="52" spans="1:19" ht="18.75">
      <c r="A52" s="100"/>
      <c r="B52" s="89"/>
      <c r="C52" s="119"/>
      <c r="D52" s="89"/>
      <c r="E52" s="167"/>
      <c r="F52" s="120"/>
      <c r="G52" s="89"/>
      <c r="H52" s="95"/>
      <c r="I52" s="96"/>
      <c r="J52" s="96"/>
      <c r="K52" s="96"/>
      <c r="L52" s="96"/>
      <c r="M52" s="96"/>
      <c r="N52" s="96"/>
      <c r="O52" s="96"/>
      <c r="P52" s="96"/>
      <c r="Q52" s="96"/>
      <c r="R52" s="408"/>
      <c r="S52" s="98"/>
    </row>
    <row r="53" spans="1:19" ht="63">
      <c r="A53" s="100">
        <v>16</v>
      </c>
      <c r="B53" s="84" t="str">
        <f>Combined!$B$149</f>
        <v>RWSSD</v>
      </c>
      <c r="C53" s="184" t="s">
        <v>94</v>
      </c>
      <c r="D53" s="89" t="s">
        <v>26</v>
      </c>
      <c r="E53" s="171" t="s">
        <v>38</v>
      </c>
      <c r="F53" s="185">
        <f>'[1] Services'!D16</f>
        <v>300000000</v>
      </c>
      <c r="G53" s="182" t="str">
        <f>'[1] Services'!E16</f>
        <v>GoU</v>
      </c>
      <c r="H53" s="95" t="str">
        <f>H35</f>
        <v xml:space="preserve">Shortlist with publication </v>
      </c>
      <c r="I53" s="96" t="str">
        <f>I35</f>
        <v xml:space="preserve">Lumpsum </v>
      </c>
      <c r="J53" s="97">
        <f t="shared" ref="J53:R53" si="13">J41</f>
        <v>43678</v>
      </c>
      <c r="K53" s="97">
        <f t="shared" si="13"/>
        <v>43698</v>
      </c>
      <c r="L53" s="97">
        <f t="shared" si="13"/>
        <v>43718</v>
      </c>
      <c r="M53" s="97">
        <f t="shared" si="13"/>
        <v>43738</v>
      </c>
      <c r="N53" s="97">
        <f t="shared" si="13"/>
        <v>43758</v>
      </c>
      <c r="O53" s="97">
        <f t="shared" si="13"/>
        <v>43778</v>
      </c>
      <c r="P53" s="97">
        <f t="shared" si="13"/>
        <v>43798</v>
      </c>
      <c r="Q53" s="97">
        <f t="shared" si="13"/>
        <v>43818</v>
      </c>
      <c r="R53" s="407">
        <f t="shared" si="13"/>
        <v>43838</v>
      </c>
      <c r="S53" s="98"/>
    </row>
    <row r="54" spans="1:19" ht="18.75">
      <c r="A54" s="100"/>
      <c r="B54" s="89"/>
      <c r="C54" s="119"/>
      <c r="D54" s="89" t="s">
        <v>27</v>
      </c>
      <c r="E54" s="167"/>
      <c r="F54" s="122"/>
      <c r="G54" s="89"/>
      <c r="H54" s="95"/>
      <c r="I54" s="96"/>
      <c r="J54" s="96"/>
      <c r="K54" s="96"/>
      <c r="L54" s="96"/>
      <c r="M54" s="96"/>
      <c r="N54" s="96"/>
      <c r="O54" s="96"/>
      <c r="P54" s="96"/>
      <c r="Q54" s="98"/>
      <c r="R54" s="408"/>
      <c r="S54" s="98"/>
    </row>
    <row r="55" spans="1:19" ht="18.75">
      <c r="A55" s="100"/>
      <c r="B55" s="89"/>
      <c r="C55" s="119"/>
      <c r="D55" s="89"/>
      <c r="E55" s="167"/>
      <c r="F55" s="122"/>
      <c r="G55" s="89"/>
      <c r="H55" s="95"/>
      <c r="I55" s="96"/>
      <c r="J55" s="96"/>
      <c r="K55" s="96"/>
      <c r="L55" s="96"/>
      <c r="M55" s="96"/>
      <c r="N55" s="96"/>
      <c r="O55" s="96"/>
      <c r="P55" s="96"/>
      <c r="Q55" s="98"/>
      <c r="R55" s="408"/>
      <c r="S55" s="98"/>
    </row>
    <row r="56" spans="1:19" ht="112.5">
      <c r="A56" s="100">
        <v>17</v>
      </c>
      <c r="B56" s="84" t="str">
        <f>Combined!$B$149</f>
        <v>RWSSD</v>
      </c>
      <c r="C56" s="181" t="str">
        <f>'[1] Services'!$B$17</f>
        <v>Consultancy services for  an update on the Rural water database, capacity building and traininig of District Local Governments and Regional Offices</v>
      </c>
      <c r="D56" s="89" t="s">
        <v>26</v>
      </c>
      <c r="E56" s="171" t="s">
        <v>38</v>
      </c>
      <c r="F56" s="182">
        <f>'[1] Services'!D17</f>
        <v>100000000</v>
      </c>
      <c r="G56" s="182" t="str">
        <f>'[1] Services'!E17</f>
        <v>GoU/Donor</v>
      </c>
      <c r="H56" s="95" t="s">
        <v>365</v>
      </c>
      <c r="I56" s="96" t="str">
        <f>I35</f>
        <v xml:space="preserve">Lumpsum </v>
      </c>
      <c r="J56" s="97">
        <f t="shared" ref="J56:R56" si="14">J41</f>
        <v>43678</v>
      </c>
      <c r="K56" s="97">
        <f t="shared" si="14"/>
        <v>43698</v>
      </c>
      <c r="L56" s="97">
        <f t="shared" si="14"/>
        <v>43718</v>
      </c>
      <c r="M56" s="97">
        <f t="shared" si="14"/>
        <v>43738</v>
      </c>
      <c r="N56" s="97">
        <f t="shared" si="14"/>
        <v>43758</v>
      </c>
      <c r="O56" s="97">
        <f t="shared" si="14"/>
        <v>43778</v>
      </c>
      <c r="P56" s="97">
        <f t="shared" si="14"/>
        <v>43798</v>
      </c>
      <c r="Q56" s="97">
        <f t="shared" si="14"/>
        <v>43818</v>
      </c>
      <c r="R56" s="407">
        <f t="shared" si="14"/>
        <v>43838</v>
      </c>
      <c r="S56" s="98"/>
    </row>
    <row r="57" spans="1:19" ht="18.75">
      <c r="A57" s="100"/>
      <c r="B57" s="84"/>
      <c r="C57" s="119"/>
      <c r="D57" s="89" t="s">
        <v>27</v>
      </c>
      <c r="E57" s="167"/>
      <c r="F57" s="123"/>
      <c r="G57" s="89"/>
      <c r="H57" s="95"/>
      <c r="I57" s="96"/>
      <c r="J57" s="96"/>
      <c r="K57" s="96"/>
      <c r="L57" s="96"/>
      <c r="M57" s="96"/>
      <c r="N57" s="96"/>
      <c r="O57" s="96"/>
      <c r="P57" s="96"/>
      <c r="Q57" s="96"/>
      <c r="R57" s="408"/>
      <c r="S57" s="98"/>
    </row>
    <row r="58" spans="1:19" ht="18.75">
      <c r="A58" s="100"/>
      <c r="B58" s="84"/>
      <c r="C58" s="119"/>
      <c r="D58" s="89"/>
      <c r="E58" s="167"/>
      <c r="F58" s="123"/>
      <c r="G58" s="89"/>
      <c r="H58" s="95"/>
      <c r="I58" s="96"/>
      <c r="J58" s="96"/>
      <c r="K58" s="96"/>
      <c r="L58" s="96"/>
      <c r="M58" s="96"/>
      <c r="N58" s="96"/>
      <c r="O58" s="96"/>
      <c r="P58" s="96"/>
      <c r="Q58" s="96"/>
      <c r="R58" s="408"/>
      <c r="S58" s="98"/>
    </row>
    <row r="59" spans="1:19" ht="75">
      <c r="A59" s="100">
        <v>18</v>
      </c>
      <c r="B59" s="84" t="str">
        <f>Combined!$B$149</f>
        <v>RWSSD</v>
      </c>
      <c r="C59" s="119" t="s">
        <v>95</v>
      </c>
      <c r="D59" s="89" t="s">
        <v>26</v>
      </c>
      <c r="E59" s="171" t="s">
        <v>38</v>
      </c>
      <c r="F59" s="123">
        <f>'[1] Services'!D20</f>
        <v>150000000</v>
      </c>
      <c r="G59" s="182" t="str">
        <f>'[1] Services'!E20</f>
        <v>GoU</v>
      </c>
      <c r="H59" s="95" t="s">
        <v>365</v>
      </c>
      <c r="I59" s="96" t="str">
        <f>I35</f>
        <v xml:space="preserve">Lumpsum </v>
      </c>
      <c r="J59" s="97">
        <f t="shared" ref="J59:R59" si="15">J41</f>
        <v>43678</v>
      </c>
      <c r="K59" s="97">
        <f t="shared" si="15"/>
        <v>43698</v>
      </c>
      <c r="L59" s="97">
        <f t="shared" si="15"/>
        <v>43718</v>
      </c>
      <c r="M59" s="97">
        <f t="shared" si="15"/>
        <v>43738</v>
      </c>
      <c r="N59" s="97">
        <f t="shared" si="15"/>
        <v>43758</v>
      </c>
      <c r="O59" s="97">
        <f t="shared" si="15"/>
        <v>43778</v>
      </c>
      <c r="P59" s="97">
        <f t="shared" si="15"/>
        <v>43798</v>
      </c>
      <c r="Q59" s="97">
        <f t="shared" si="15"/>
        <v>43818</v>
      </c>
      <c r="R59" s="407">
        <f t="shared" si="15"/>
        <v>43838</v>
      </c>
      <c r="S59" s="98"/>
    </row>
    <row r="60" spans="1:19" ht="18.75">
      <c r="A60" s="100"/>
      <c r="B60" s="84"/>
      <c r="C60" s="119"/>
      <c r="D60" s="89" t="s">
        <v>27</v>
      </c>
      <c r="E60" s="167"/>
      <c r="F60" s="123"/>
      <c r="G60" s="89"/>
      <c r="H60" s="95"/>
      <c r="I60" s="96"/>
      <c r="J60" s="96"/>
      <c r="K60" s="96"/>
      <c r="L60" s="96"/>
      <c r="M60" s="96"/>
      <c r="N60" s="96"/>
      <c r="O60" s="96"/>
      <c r="P60" s="96"/>
      <c r="Q60" s="98"/>
      <c r="R60" s="408"/>
      <c r="S60" s="98"/>
    </row>
    <row r="61" spans="1:19" ht="18.75">
      <c r="A61" s="100"/>
      <c r="B61" s="84"/>
      <c r="C61" s="119"/>
      <c r="D61" s="89"/>
      <c r="E61" s="167"/>
      <c r="F61" s="123"/>
      <c r="G61" s="89"/>
      <c r="H61" s="95"/>
      <c r="I61" s="96"/>
      <c r="J61" s="96"/>
      <c r="K61" s="96"/>
      <c r="L61" s="96"/>
      <c r="M61" s="96"/>
      <c r="N61" s="96"/>
      <c r="O61" s="96"/>
      <c r="P61" s="96"/>
      <c r="Q61" s="98"/>
      <c r="R61" s="408"/>
      <c r="S61" s="98"/>
    </row>
    <row r="62" spans="1:19" ht="75">
      <c r="A62" s="100">
        <v>19</v>
      </c>
      <c r="B62" s="84" t="s">
        <v>96</v>
      </c>
      <c r="C62" s="175" t="s">
        <v>97</v>
      </c>
      <c r="D62" s="89" t="s">
        <v>26</v>
      </c>
      <c r="E62" s="167" t="s">
        <v>38</v>
      </c>
      <c r="F62" s="123">
        <v>197237000</v>
      </c>
      <c r="G62" s="182" t="s">
        <v>63</v>
      </c>
      <c r="H62" s="95" t="s">
        <v>365</v>
      </c>
      <c r="I62" s="96" t="str">
        <f>I35</f>
        <v xml:space="preserve">Lumpsum </v>
      </c>
      <c r="J62" s="97">
        <f t="shared" ref="J62:R62" si="16">J41</f>
        <v>43678</v>
      </c>
      <c r="K62" s="97">
        <f t="shared" si="16"/>
        <v>43698</v>
      </c>
      <c r="L62" s="97">
        <f t="shared" si="16"/>
        <v>43718</v>
      </c>
      <c r="M62" s="97">
        <f t="shared" si="16"/>
        <v>43738</v>
      </c>
      <c r="N62" s="97">
        <f t="shared" si="16"/>
        <v>43758</v>
      </c>
      <c r="O62" s="97">
        <f t="shared" si="16"/>
        <v>43778</v>
      </c>
      <c r="P62" s="97">
        <f t="shared" si="16"/>
        <v>43798</v>
      </c>
      <c r="Q62" s="97">
        <f t="shared" si="16"/>
        <v>43818</v>
      </c>
      <c r="R62" s="407">
        <f t="shared" si="16"/>
        <v>43838</v>
      </c>
      <c r="S62" s="98"/>
    </row>
    <row r="63" spans="1:19" ht="18.75">
      <c r="A63" s="100"/>
      <c r="B63" s="89"/>
      <c r="C63" s="119"/>
      <c r="D63" s="89" t="s">
        <v>27</v>
      </c>
      <c r="E63" s="167"/>
      <c r="F63" s="123"/>
      <c r="G63" s="89"/>
      <c r="H63" s="95"/>
      <c r="I63" s="96"/>
      <c r="J63" s="96"/>
      <c r="K63" s="96"/>
      <c r="L63" s="96"/>
      <c r="M63" s="96"/>
      <c r="N63" s="96"/>
      <c r="O63" s="96"/>
      <c r="P63" s="96"/>
      <c r="Q63" s="98"/>
      <c r="R63" s="408"/>
      <c r="S63" s="98"/>
    </row>
    <row r="64" spans="1:19" ht="18.75">
      <c r="A64" s="100"/>
      <c r="B64" s="89"/>
      <c r="C64" s="119"/>
      <c r="D64" s="89"/>
      <c r="E64" s="167"/>
      <c r="F64" s="123"/>
      <c r="G64" s="89"/>
      <c r="H64" s="95"/>
      <c r="I64" s="96"/>
      <c r="J64" s="96"/>
      <c r="K64" s="96"/>
      <c r="L64" s="96"/>
      <c r="M64" s="96"/>
      <c r="N64" s="96"/>
      <c r="O64" s="96"/>
      <c r="P64" s="96"/>
      <c r="Q64" s="98"/>
      <c r="R64" s="408"/>
      <c r="S64" s="98"/>
    </row>
    <row r="65" spans="1:19" ht="56.25">
      <c r="A65" s="100">
        <v>20</v>
      </c>
      <c r="B65" s="84" t="s">
        <v>96</v>
      </c>
      <c r="C65" s="175" t="s">
        <v>98</v>
      </c>
      <c r="D65" s="89" t="s">
        <v>26</v>
      </c>
      <c r="E65" s="178" t="s">
        <v>38</v>
      </c>
      <c r="F65" s="186">
        <v>750000000</v>
      </c>
      <c r="G65" s="178" t="s">
        <v>99</v>
      </c>
      <c r="H65" s="95" t="str">
        <f>H35</f>
        <v xml:space="preserve">Shortlist with publication </v>
      </c>
      <c r="I65" s="96" t="str">
        <f>I35</f>
        <v xml:space="preserve">Lumpsum </v>
      </c>
      <c r="J65" s="97">
        <f t="shared" ref="J65:R65" si="17">J41</f>
        <v>43678</v>
      </c>
      <c r="K65" s="97">
        <f t="shared" si="17"/>
        <v>43698</v>
      </c>
      <c r="L65" s="97">
        <f t="shared" si="17"/>
        <v>43718</v>
      </c>
      <c r="M65" s="97">
        <f t="shared" si="17"/>
        <v>43738</v>
      </c>
      <c r="N65" s="97">
        <f t="shared" si="17"/>
        <v>43758</v>
      </c>
      <c r="O65" s="97">
        <f t="shared" si="17"/>
        <v>43778</v>
      </c>
      <c r="P65" s="97">
        <f t="shared" si="17"/>
        <v>43798</v>
      </c>
      <c r="Q65" s="97">
        <f t="shared" si="17"/>
        <v>43818</v>
      </c>
      <c r="R65" s="407">
        <f t="shared" si="17"/>
        <v>43838</v>
      </c>
      <c r="S65" s="98"/>
    </row>
    <row r="66" spans="1:19" ht="18.75">
      <c r="A66" s="100"/>
      <c r="B66" s="89"/>
      <c r="C66" s="119"/>
      <c r="D66" s="89" t="s">
        <v>27</v>
      </c>
      <c r="E66" s="167"/>
      <c r="F66" s="124"/>
      <c r="G66" s="89"/>
      <c r="H66" s="95"/>
      <c r="I66" s="96"/>
      <c r="J66" s="96"/>
      <c r="K66" s="96"/>
      <c r="L66" s="96"/>
      <c r="M66" s="96"/>
      <c r="N66" s="96"/>
      <c r="O66" s="96"/>
      <c r="P66" s="96"/>
      <c r="Q66" s="98"/>
      <c r="R66" s="408"/>
      <c r="S66" s="98"/>
    </row>
    <row r="67" spans="1:19" ht="18.75">
      <c r="A67" s="100"/>
      <c r="B67" s="89"/>
      <c r="C67" s="119"/>
      <c r="D67" s="89"/>
      <c r="E67" s="167"/>
      <c r="F67" s="124"/>
      <c r="G67" s="89"/>
      <c r="H67" s="95"/>
      <c r="I67" s="96"/>
      <c r="J67" s="96"/>
      <c r="K67" s="96"/>
      <c r="L67" s="96"/>
      <c r="M67" s="96"/>
      <c r="N67" s="96"/>
      <c r="O67" s="96"/>
      <c r="P67" s="96"/>
      <c r="Q67" s="98"/>
      <c r="R67" s="408"/>
      <c r="S67" s="98"/>
    </row>
    <row r="68" spans="1:19" ht="37.5">
      <c r="A68" s="100">
        <v>21</v>
      </c>
      <c r="B68" s="84" t="s">
        <v>96</v>
      </c>
      <c r="C68" s="175" t="s">
        <v>100</v>
      </c>
      <c r="D68" s="90" t="s">
        <v>26</v>
      </c>
      <c r="E68" s="178" t="s">
        <v>38</v>
      </c>
      <c r="F68" s="186">
        <v>2227000000</v>
      </c>
      <c r="G68" s="178" t="s">
        <v>99</v>
      </c>
      <c r="H68" s="95" t="str">
        <f>H35</f>
        <v xml:space="preserve">Shortlist with publication </v>
      </c>
      <c r="I68" s="96" t="str">
        <f>I35</f>
        <v xml:space="preserve">Lumpsum </v>
      </c>
      <c r="J68" s="97">
        <f t="shared" ref="J68:R68" si="18">J41</f>
        <v>43678</v>
      </c>
      <c r="K68" s="97">
        <f t="shared" si="18"/>
        <v>43698</v>
      </c>
      <c r="L68" s="97">
        <f t="shared" si="18"/>
        <v>43718</v>
      </c>
      <c r="M68" s="97">
        <f t="shared" si="18"/>
        <v>43738</v>
      </c>
      <c r="N68" s="97">
        <f t="shared" si="18"/>
        <v>43758</v>
      </c>
      <c r="O68" s="97">
        <f t="shared" si="18"/>
        <v>43778</v>
      </c>
      <c r="P68" s="97">
        <f t="shared" si="18"/>
        <v>43798</v>
      </c>
      <c r="Q68" s="97">
        <f t="shared" si="18"/>
        <v>43818</v>
      </c>
      <c r="R68" s="407">
        <f t="shared" si="18"/>
        <v>43838</v>
      </c>
      <c r="S68" s="98"/>
    </row>
    <row r="69" spans="1:19" ht="18.75">
      <c r="A69" s="100"/>
      <c r="B69" s="90"/>
      <c r="C69" s="119"/>
      <c r="D69" s="90" t="s">
        <v>27</v>
      </c>
      <c r="E69" s="90"/>
      <c r="F69" s="124"/>
      <c r="G69" s="125"/>
      <c r="H69" s="95"/>
      <c r="I69" s="96"/>
      <c r="J69" s="96"/>
      <c r="K69" s="96"/>
      <c r="L69" s="96"/>
      <c r="M69" s="96"/>
      <c r="N69" s="96"/>
      <c r="O69" s="96"/>
      <c r="P69" s="96"/>
      <c r="Q69" s="98"/>
      <c r="R69" s="408"/>
      <c r="S69" s="98"/>
    </row>
    <row r="70" spans="1:19" s="2" customFormat="1" ht="18.75">
      <c r="A70" s="100"/>
      <c r="B70" s="90"/>
      <c r="C70" s="119"/>
      <c r="D70" s="90"/>
      <c r="E70" s="90"/>
      <c r="F70" s="124"/>
      <c r="G70" s="125"/>
      <c r="H70" s="95"/>
      <c r="I70" s="96"/>
      <c r="J70" s="96"/>
      <c r="K70" s="96"/>
      <c r="L70" s="96"/>
      <c r="M70" s="96"/>
      <c r="N70" s="96"/>
      <c r="O70" s="96"/>
      <c r="P70" s="96"/>
      <c r="Q70" s="98"/>
      <c r="R70" s="408"/>
      <c r="S70" s="98"/>
    </row>
    <row r="71" spans="1:19" s="2" customFormat="1" ht="56.25" customHeight="1">
      <c r="A71" s="100">
        <v>22</v>
      </c>
      <c r="B71" s="84" t="s">
        <v>96</v>
      </c>
      <c r="C71" s="175" t="s">
        <v>101</v>
      </c>
      <c r="D71" s="90" t="s">
        <v>26</v>
      </c>
      <c r="E71" s="178" t="s">
        <v>38</v>
      </c>
      <c r="F71" s="186">
        <v>198000000</v>
      </c>
      <c r="G71" s="178" t="s">
        <v>102</v>
      </c>
      <c r="H71" s="95" t="s">
        <v>365</v>
      </c>
      <c r="I71" s="96" t="str">
        <f>I35</f>
        <v xml:space="preserve">Lumpsum </v>
      </c>
      <c r="J71" s="97">
        <v>43647</v>
      </c>
      <c r="K71" s="97">
        <f t="shared" ref="K71:R71" si="19">J71+10</f>
        <v>43657</v>
      </c>
      <c r="L71" s="97">
        <f t="shared" si="19"/>
        <v>43667</v>
      </c>
      <c r="M71" s="97">
        <f t="shared" si="19"/>
        <v>43677</v>
      </c>
      <c r="N71" s="97">
        <f t="shared" si="19"/>
        <v>43687</v>
      </c>
      <c r="O71" s="97">
        <f t="shared" si="19"/>
        <v>43697</v>
      </c>
      <c r="P71" s="97">
        <f t="shared" si="19"/>
        <v>43707</v>
      </c>
      <c r="Q71" s="97">
        <f t="shared" si="19"/>
        <v>43717</v>
      </c>
      <c r="R71" s="407">
        <f t="shared" si="19"/>
        <v>43727</v>
      </c>
      <c r="S71" s="96"/>
    </row>
    <row r="72" spans="1:19" s="2" customFormat="1" ht="18.75">
      <c r="A72" s="100"/>
      <c r="B72" s="90"/>
      <c r="C72" s="119"/>
      <c r="D72" s="90" t="s">
        <v>27</v>
      </c>
      <c r="E72" s="90"/>
      <c r="F72" s="124"/>
      <c r="G72" s="89"/>
      <c r="H72" s="95"/>
      <c r="I72" s="96"/>
      <c r="J72" s="96"/>
      <c r="K72" s="96"/>
      <c r="L72" s="96"/>
      <c r="M72" s="96"/>
      <c r="N72" s="96"/>
      <c r="O72" s="96"/>
      <c r="P72" s="96"/>
      <c r="Q72" s="96"/>
      <c r="R72" s="408"/>
      <c r="S72" s="98"/>
    </row>
    <row r="73" spans="1:19" s="2" customFormat="1" ht="18.75">
      <c r="A73" s="100"/>
      <c r="B73" s="90"/>
      <c r="C73" s="119"/>
      <c r="D73" s="90"/>
      <c r="E73" s="90"/>
      <c r="F73" s="124"/>
      <c r="G73" s="89"/>
      <c r="H73" s="95"/>
      <c r="I73" s="96"/>
      <c r="J73" s="96"/>
      <c r="K73" s="96"/>
      <c r="L73" s="96"/>
      <c r="M73" s="96"/>
      <c r="N73" s="96"/>
      <c r="O73" s="96"/>
      <c r="P73" s="96"/>
      <c r="Q73" s="96"/>
      <c r="R73" s="408"/>
      <c r="S73" s="98"/>
    </row>
    <row r="74" spans="1:19" s="2" customFormat="1" ht="56.25">
      <c r="A74" s="100">
        <v>23</v>
      </c>
      <c r="B74" s="84" t="s">
        <v>96</v>
      </c>
      <c r="C74" s="175" t="s">
        <v>103</v>
      </c>
      <c r="D74" s="89" t="s">
        <v>26</v>
      </c>
      <c r="E74" s="178" t="s">
        <v>38</v>
      </c>
      <c r="F74" s="186">
        <v>592000000</v>
      </c>
      <c r="G74" s="178" t="s">
        <v>54</v>
      </c>
      <c r="H74" s="95" t="str">
        <f>H35</f>
        <v xml:space="preserve">Shortlist with publication </v>
      </c>
      <c r="I74" s="96" t="str">
        <f>I35</f>
        <v xml:space="preserve">Lumpsum </v>
      </c>
      <c r="J74" s="97">
        <f t="shared" ref="J74:R74" si="20">J71</f>
        <v>43647</v>
      </c>
      <c r="K74" s="97">
        <f t="shared" si="20"/>
        <v>43657</v>
      </c>
      <c r="L74" s="97">
        <f t="shared" si="20"/>
        <v>43667</v>
      </c>
      <c r="M74" s="97">
        <f t="shared" si="20"/>
        <v>43677</v>
      </c>
      <c r="N74" s="97">
        <f t="shared" si="20"/>
        <v>43687</v>
      </c>
      <c r="O74" s="97">
        <f t="shared" si="20"/>
        <v>43697</v>
      </c>
      <c r="P74" s="97">
        <f t="shared" si="20"/>
        <v>43707</v>
      </c>
      <c r="Q74" s="97">
        <f t="shared" si="20"/>
        <v>43717</v>
      </c>
      <c r="R74" s="407">
        <f t="shared" si="20"/>
        <v>43727</v>
      </c>
      <c r="S74" s="98"/>
    </row>
    <row r="75" spans="1:19" s="2" customFormat="1" ht="18.75">
      <c r="A75" s="100"/>
      <c r="B75" s="89"/>
      <c r="C75" s="119"/>
      <c r="D75" s="89" t="s">
        <v>27</v>
      </c>
      <c r="E75" s="167"/>
      <c r="F75" s="124"/>
      <c r="G75" s="89"/>
      <c r="H75" s="95"/>
      <c r="I75" s="96"/>
      <c r="J75" s="96"/>
      <c r="K75" s="96"/>
      <c r="L75" s="96"/>
      <c r="M75" s="96"/>
      <c r="N75" s="96"/>
      <c r="O75" s="96"/>
      <c r="P75" s="96"/>
      <c r="Q75" s="98"/>
      <c r="R75" s="408"/>
      <c r="S75" s="98"/>
    </row>
    <row r="76" spans="1:19" ht="18.75">
      <c r="A76" s="100"/>
      <c r="B76" s="89"/>
      <c r="C76" s="119"/>
      <c r="D76" s="89"/>
      <c r="E76" s="167"/>
      <c r="F76" s="124"/>
      <c r="G76" s="89"/>
      <c r="H76" s="95"/>
      <c r="I76" s="96"/>
      <c r="J76" s="96"/>
      <c r="K76" s="96"/>
      <c r="L76" s="96"/>
      <c r="M76" s="96"/>
      <c r="N76" s="96"/>
      <c r="O76" s="96"/>
      <c r="P76" s="96"/>
      <c r="Q76" s="98"/>
      <c r="R76" s="408"/>
      <c r="S76" s="98"/>
    </row>
    <row r="77" spans="1:19" ht="75">
      <c r="A77" s="100">
        <v>24</v>
      </c>
      <c r="B77" s="89" t="str">
        <f>$B$74</f>
        <v>WURD</v>
      </c>
      <c r="C77" s="175" t="s">
        <v>104</v>
      </c>
      <c r="D77" s="89" t="s">
        <v>26</v>
      </c>
      <c r="E77" s="178" t="s">
        <v>38</v>
      </c>
      <c r="F77" s="186">
        <v>190000000</v>
      </c>
      <c r="G77" s="178" t="s">
        <v>102</v>
      </c>
      <c r="H77" s="95" t="str">
        <f>H38</f>
        <v xml:space="preserve">Shortlist with publication </v>
      </c>
      <c r="I77" s="97">
        <f t="shared" ref="I77:P77" si="21">K71</f>
        <v>43657</v>
      </c>
      <c r="J77" s="97">
        <f t="shared" si="21"/>
        <v>43667</v>
      </c>
      <c r="K77" s="97">
        <f t="shared" si="21"/>
        <v>43677</v>
      </c>
      <c r="L77" s="97">
        <f t="shared" si="21"/>
        <v>43687</v>
      </c>
      <c r="M77" s="97">
        <f t="shared" si="21"/>
        <v>43697</v>
      </c>
      <c r="N77" s="97">
        <f t="shared" si="21"/>
        <v>43707</v>
      </c>
      <c r="O77" s="97">
        <f t="shared" si="21"/>
        <v>43717</v>
      </c>
      <c r="P77" s="97">
        <f t="shared" si="21"/>
        <v>43727</v>
      </c>
      <c r="Q77" s="97">
        <f>Q74</f>
        <v>43717</v>
      </c>
      <c r="R77" s="407">
        <f>R74</f>
        <v>43727</v>
      </c>
      <c r="S77" s="96"/>
    </row>
    <row r="78" spans="1:19" ht="18.75">
      <c r="A78" s="100"/>
      <c r="B78" s="89"/>
      <c r="C78" s="119"/>
      <c r="D78" s="89" t="s">
        <v>27</v>
      </c>
      <c r="E78" s="167"/>
      <c r="F78" s="124"/>
      <c r="G78" s="89"/>
      <c r="H78" s="95"/>
      <c r="I78" s="96"/>
      <c r="J78" s="96"/>
      <c r="K78" s="96"/>
      <c r="L78" s="96"/>
      <c r="M78" s="96"/>
      <c r="N78" s="96"/>
      <c r="O78" s="96"/>
      <c r="P78" s="96"/>
      <c r="Q78" s="96"/>
      <c r="R78" s="408"/>
      <c r="S78" s="98"/>
    </row>
    <row r="79" spans="1:19" ht="18.75">
      <c r="A79" s="100"/>
      <c r="B79" s="89"/>
      <c r="C79" s="119"/>
      <c r="D79" s="89"/>
      <c r="E79" s="167"/>
      <c r="F79" s="124"/>
      <c r="G79" s="89"/>
      <c r="H79" s="95"/>
      <c r="I79" s="96"/>
      <c r="J79" s="96"/>
      <c r="K79" s="96"/>
      <c r="L79" s="96"/>
      <c r="M79" s="96"/>
      <c r="N79" s="96"/>
      <c r="O79" s="96"/>
      <c r="P79" s="96"/>
      <c r="Q79" s="96"/>
      <c r="R79" s="408"/>
      <c r="S79" s="98"/>
    </row>
    <row r="80" spans="1:19" ht="75">
      <c r="A80" s="100">
        <v>25</v>
      </c>
      <c r="B80" s="178" t="str">
        <f>$B$74</f>
        <v>WURD</v>
      </c>
      <c r="C80" s="175" t="s">
        <v>105</v>
      </c>
      <c r="D80" s="89" t="s">
        <v>26</v>
      </c>
      <c r="E80" s="178" t="s">
        <v>38</v>
      </c>
      <c r="F80" s="120">
        <v>180000000</v>
      </c>
      <c r="G80" s="178" t="s">
        <v>102</v>
      </c>
      <c r="H80" s="95" t="str">
        <f>H41</f>
        <v xml:space="preserve">Shortlist with publication </v>
      </c>
      <c r="I80" s="96" t="s">
        <v>50</v>
      </c>
      <c r="J80" s="97">
        <v>43709</v>
      </c>
      <c r="K80" s="97">
        <f t="shared" ref="K80:R80" si="22">J80+30</f>
        <v>43739</v>
      </c>
      <c r="L80" s="97">
        <f t="shared" si="22"/>
        <v>43769</v>
      </c>
      <c r="M80" s="97">
        <f t="shared" si="22"/>
        <v>43799</v>
      </c>
      <c r="N80" s="97">
        <f t="shared" si="22"/>
        <v>43829</v>
      </c>
      <c r="O80" s="97">
        <f t="shared" si="22"/>
        <v>43859</v>
      </c>
      <c r="P80" s="97">
        <f t="shared" si="22"/>
        <v>43889</v>
      </c>
      <c r="Q80" s="97">
        <f t="shared" si="22"/>
        <v>43919</v>
      </c>
      <c r="R80" s="407">
        <f t="shared" si="22"/>
        <v>43949</v>
      </c>
      <c r="S80" s="98"/>
    </row>
    <row r="81" spans="1:19" ht="18.75">
      <c r="A81" s="100"/>
      <c r="B81" s="89"/>
      <c r="C81" s="119"/>
      <c r="D81" s="89" t="s">
        <v>27</v>
      </c>
      <c r="E81" s="167"/>
      <c r="F81" s="120"/>
      <c r="G81" s="89"/>
      <c r="H81" s="95"/>
      <c r="I81" s="96"/>
      <c r="J81" s="96"/>
      <c r="K81" s="96"/>
      <c r="L81" s="96"/>
      <c r="M81" s="96"/>
      <c r="N81" s="96"/>
      <c r="O81" s="96"/>
      <c r="P81" s="96"/>
      <c r="Q81" s="96"/>
      <c r="R81" s="408"/>
      <c r="S81" s="98"/>
    </row>
    <row r="82" spans="1:19" ht="18.75">
      <c r="A82" s="100"/>
      <c r="B82" s="89"/>
      <c r="C82" s="119"/>
      <c r="D82" s="89"/>
      <c r="E82" s="167"/>
      <c r="F82" s="120"/>
      <c r="G82" s="89"/>
      <c r="H82" s="95"/>
      <c r="I82" s="96"/>
      <c r="J82" s="96"/>
      <c r="K82" s="96"/>
      <c r="L82" s="96"/>
      <c r="M82" s="96"/>
      <c r="N82" s="96"/>
      <c r="O82" s="96"/>
      <c r="P82" s="96"/>
      <c r="Q82" s="96"/>
      <c r="R82" s="408"/>
      <c r="S82" s="98"/>
    </row>
    <row r="83" spans="1:19" ht="56.25">
      <c r="A83" s="100">
        <v>26</v>
      </c>
      <c r="B83" s="178" t="str">
        <f>$B$74</f>
        <v>WURD</v>
      </c>
      <c r="C83" s="175" t="s">
        <v>106</v>
      </c>
      <c r="D83" s="89" t="s">
        <v>26</v>
      </c>
      <c r="E83" s="178" t="s">
        <v>38</v>
      </c>
      <c r="F83" s="186">
        <v>200000000</v>
      </c>
      <c r="G83" s="178" t="s">
        <v>102</v>
      </c>
      <c r="H83" s="95" t="s">
        <v>365</v>
      </c>
      <c r="I83" s="96" t="s">
        <v>50</v>
      </c>
      <c r="J83" s="97">
        <v>43709</v>
      </c>
      <c r="K83" s="97">
        <f t="shared" ref="K83:R83" si="23">J83+30</f>
        <v>43739</v>
      </c>
      <c r="L83" s="97">
        <f t="shared" si="23"/>
        <v>43769</v>
      </c>
      <c r="M83" s="97">
        <f t="shared" si="23"/>
        <v>43799</v>
      </c>
      <c r="N83" s="97">
        <f t="shared" si="23"/>
        <v>43829</v>
      </c>
      <c r="O83" s="97">
        <f t="shared" si="23"/>
        <v>43859</v>
      </c>
      <c r="P83" s="97">
        <f t="shared" si="23"/>
        <v>43889</v>
      </c>
      <c r="Q83" s="97">
        <f t="shared" si="23"/>
        <v>43919</v>
      </c>
      <c r="R83" s="407">
        <f t="shared" si="23"/>
        <v>43949</v>
      </c>
      <c r="S83" s="98"/>
    </row>
    <row r="84" spans="1:19" ht="18.75">
      <c r="A84" s="100"/>
      <c r="B84" s="89"/>
      <c r="C84" s="175"/>
      <c r="D84" s="89" t="s">
        <v>27</v>
      </c>
      <c r="E84" s="167"/>
      <c r="F84" s="124"/>
      <c r="G84" s="89"/>
      <c r="H84" s="95"/>
      <c r="I84" s="96"/>
      <c r="J84" s="96"/>
      <c r="K84" s="96"/>
      <c r="L84" s="96"/>
      <c r="M84" s="96"/>
      <c r="N84" s="96"/>
      <c r="O84" s="96"/>
      <c r="P84" s="96"/>
      <c r="Q84" s="96"/>
      <c r="R84" s="408"/>
      <c r="S84" s="98"/>
    </row>
    <row r="85" spans="1:19" ht="18.75">
      <c r="A85" s="100"/>
      <c r="B85" s="89"/>
      <c r="C85" s="175"/>
      <c r="D85" s="89"/>
      <c r="E85" s="167"/>
      <c r="F85" s="124"/>
      <c r="G85" s="178"/>
      <c r="H85" s="95"/>
      <c r="I85" s="96"/>
      <c r="J85" s="96"/>
      <c r="K85" s="96"/>
      <c r="L85" s="96"/>
      <c r="M85" s="96"/>
      <c r="N85" s="96"/>
      <c r="O85" s="96"/>
      <c r="P85" s="96"/>
      <c r="Q85" s="96"/>
      <c r="R85" s="408"/>
      <c r="S85" s="98"/>
    </row>
    <row r="86" spans="1:19" ht="37.5">
      <c r="A86" s="100">
        <v>27</v>
      </c>
      <c r="B86" s="190" t="str">
        <f>Combined!$B$221</f>
        <v xml:space="preserve">F&amp;A </v>
      </c>
      <c r="C86" s="175" t="s">
        <v>132</v>
      </c>
      <c r="D86" s="190" t="str">
        <f>D138</f>
        <v xml:space="preserve">Plan </v>
      </c>
      <c r="E86" s="190" t="s">
        <v>133</v>
      </c>
      <c r="F86" s="186">
        <v>100000000</v>
      </c>
      <c r="G86" s="208" t="s">
        <v>102</v>
      </c>
      <c r="H86" s="207" t="s">
        <v>365</v>
      </c>
      <c r="I86" s="96" t="s">
        <v>50</v>
      </c>
      <c r="J86" s="97">
        <v>43709</v>
      </c>
      <c r="K86" s="97">
        <f t="shared" ref="K86:R86" si="24">J86+30</f>
        <v>43739</v>
      </c>
      <c r="L86" s="97">
        <f t="shared" si="24"/>
        <v>43769</v>
      </c>
      <c r="M86" s="97">
        <f t="shared" si="24"/>
        <v>43799</v>
      </c>
      <c r="N86" s="97">
        <f t="shared" si="24"/>
        <v>43829</v>
      </c>
      <c r="O86" s="97">
        <f t="shared" si="24"/>
        <v>43859</v>
      </c>
      <c r="P86" s="97">
        <f t="shared" si="24"/>
        <v>43889</v>
      </c>
      <c r="Q86" s="97">
        <f t="shared" si="24"/>
        <v>43919</v>
      </c>
      <c r="R86" s="407">
        <f t="shared" si="24"/>
        <v>43949</v>
      </c>
      <c r="S86" s="98"/>
    </row>
    <row r="87" spans="1:19" ht="18.75">
      <c r="A87" s="100"/>
      <c r="B87" s="178"/>
      <c r="C87" s="175"/>
      <c r="D87" s="178" t="s">
        <v>27</v>
      </c>
      <c r="E87" s="178"/>
      <c r="F87" s="186"/>
      <c r="G87" s="178"/>
      <c r="H87" s="95"/>
      <c r="I87" s="96"/>
      <c r="J87" s="96"/>
      <c r="K87" s="96"/>
      <c r="L87" s="96"/>
      <c r="M87" s="96"/>
      <c r="N87" s="96"/>
      <c r="O87" s="96"/>
      <c r="P87" s="96"/>
      <c r="Q87" s="96"/>
      <c r="R87" s="408"/>
      <c r="S87" s="98"/>
    </row>
    <row r="88" spans="1:19" ht="18.75">
      <c r="A88" s="100"/>
      <c r="B88" s="178"/>
      <c r="C88" s="175"/>
      <c r="D88" s="178"/>
      <c r="E88" s="178"/>
      <c r="F88" s="186"/>
      <c r="G88" s="178"/>
      <c r="H88" s="95"/>
      <c r="I88" s="96"/>
      <c r="J88" s="96"/>
      <c r="K88" s="96"/>
      <c r="L88" s="96"/>
      <c r="M88" s="96"/>
      <c r="N88" s="96"/>
      <c r="O88" s="96"/>
      <c r="P88" s="96"/>
      <c r="Q88" s="96"/>
      <c r="R88" s="408"/>
      <c r="S88" s="98"/>
    </row>
    <row r="89" spans="1:19" ht="75">
      <c r="A89" s="100">
        <v>28</v>
      </c>
      <c r="B89" s="190" t="s">
        <v>135</v>
      </c>
      <c r="C89" s="175" t="s">
        <v>136</v>
      </c>
      <c r="D89" s="190" t="str">
        <f>D141</f>
        <v xml:space="preserve">Plan </v>
      </c>
      <c r="E89" s="190" t="str">
        <f>$E$86</f>
        <v xml:space="preserve">UGX </v>
      </c>
      <c r="F89" s="186">
        <v>50000000</v>
      </c>
      <c r="G89" s="208" t="s">
        <v>102</v>
      </c>
      <c r="H89" s="95" t="s">
        <v>365</v>
      </c>
      <c r="I89" s="96" t="s">
        <v>50</v>
      </c>
      <c r="J89" s="97">
        <v>43709</v>
      </c>
      <c r="K89" s="97">
        <f t="shared" ref="K89:R89" si="25">J89+30</f>
        <v>43739</v>
      </c>
      <c r="L89" s="97">
        <f t="shared" si="25"/>
        <v>43769</v>
      </c>
      <c r="M89" s="97">
        <f t="shared" si="25"/>
        <v>43799</v>
      </c>
      <c r="N89" s="97">
        <f t="shared" si="25"/>
        <v>43829</v>
      </c>
      <c r="O89" s="97">
        <f t="shared" si="25"/>
        <v>43859</v>
      </c>
      <c r="P89" s="97">
        <f t="shared" si="25"/>
        <v>43889</v>
      </c>
      <c r="Q89" s="97">
        <f t="shared" si="25"/>
        <v>43919</v>
      </c>
      <c r="R89" s="407">
        <f t="shared" si="25"/>
        <v>43949</v>
      </c>
      <c r="S89" s="98"/>
    </row>
    <row r="90" spans="1:19" ht="18.75">
      <c r="A90" s="100"/>
      <c r="B90" s="178"/>
      <c r="C90" s="175"/>
      <c r="D90" s="178" t="s">
        <v>27</v>
      </c>
      <c r="E90" s="178"/>
      <c r="F90" s="186"/>
      <c r="G90" s="178"/>
      <c r="H90" s="95"/>
      <c r="I90" s="96"/>
      <c r="J90" s="96"/>
      <c r="K90" s="96"/>
      <c r="L90" s="96"/>
      <c r="M90" s="96"/>
      <c r="N90" s="96"/>
      <c r="O90" s="96"/>
      <c r="P90" s="96"/>
      <c r="Q90" s="96"/>
      <c r="R90" s="408"/>
      <c r="S90" s="98"/>
    </row>
    <row r="91" spans="1:19" ht="18.75">
      <c r="A91" s="100"/>
      <c r="B91" s="178"/>
      <c r="C91" s="175"/>
      <c r="D91" s="178"/>
      <c r="E91" s="178"/>
      <c r="F91" s="186"/>
      <c r="G91" s="178"/>
      <c r="H91" s="95"/>
      <c r="I91" s="96"/>
      <c r="J91" s="96"/>
      <c r="K91" s="96"/>
      <c r="L91" s="96"/>
      <c r="M91" s="96"/>
      <c r="N91" s="96"/>
      <c r="O91" s="96"/>
      <c r="P91" s="96"/>
      <c r="Q91" s="96"/>
      <c r="R91" s="408"/>
      <c r="S91" s="98"/>
    </row>
    <row r="92" spans="1:19" ht="75">
      <c r="A92" s="100">
        <v>29</v>
      </c>
      <c r="B92" s="190" t="str">
        <f>$B$89</f>
        <v>WQM/IMBCP</v>
      </c>
      <c r="C92" s="175" t="s">
        <v>137</v>
      </c>
      <c r="D92" s="190" t="s">
        <v>32</v>
      </c>
      <c r="E92" s="190" t="s">
        <v>38</v>
      </c>
      <c r="F92" s="186">
        <v>25000000</v>
      </c>
      <c r="G92" s="208" t="s">
        <v>102</v>
      </c>
      <c r="H92" s="95" t="s">
        <v>365</v>
      </c>
      <c r="I92" s="96" t="s">
        <v>50</v>
      </c>
      <c r="J92" s="97">
        <v>43709</v>
      </c>
      <c r="K92" s="97">
        <f t="shared" ref="K92:R92" si="26">J92+30</f>
        <v>43739</v>
      </c>
      <c r="L92" s="97">
        <f t="shared" si="26"/>
        <v>43769</v>
      </c>
      <c r="M92" s="97">
        <f t="shared" si="26"/>
        <v>43799</v>
      </c>
      <c r="N92" s="97">
        <f t="shared" si="26"/>
        <v>43829</v>
      </c>
      <c r="O92" s="97">
        <f t="shared" si="26"/>
        <v>43859</v>
      </c>
      <c r="P92" s="97">
        <f t="shared" si="26"/>
        <v>43889</v>
      </c>
      <c r="Q92" s="97">
        <f t="shared" si="26"/>
        <v>43919</v>
      </c>
      <c r="R92" s="407">
        <f t="shared" si="26"/>
        <v>43949</v>
      </c>
      <c r="S92" s="98"/>
    </row>
    <row r="93" spans="1:19" ht="18.75">
      <c r="A93" s="100"/>
      <c r="B93" s="178"/>
      <c r="C93" s="175"/>
      <c r="D93" s="178" t="s">
        <v>27</v>
      </c>
      <c r="E93" s="178"/>
      <c r="F93" s="124"/>
      <c r="G93" s="178"/>
      <c r="H93" s="95"/>
      <c r="I93" s="96"/>
      <c r="J93" s="96"/>
      <c r="K93" s="96"/>
      <c r="L93" s="96"/>
      <c r="M93" s="96"/>
      <c r="N93" s="96"/>
      <c r="O93" s="96"/>
      <c r="P93" s="96"/>
      <c r="Q93" s="96"/>
      <c r="R93" s="408"/>
      <c r="S93" s="98"/>
    </row>
    <row r="94" spans="1:19" s="4" customFormat="1" ht="18.75">
      <c r="A94" s="100"/>
      <c r="B94" s="178"/>
      <c r="C94" s="175"/>
      <c r="D94" s="178"/>
      <c r="E94" s="178"/>
      <c r="F94" s="124"/>
      <c r="G94" s="178"/>
      <c r="H94" s="95"/>
      <c r="I94" s="96"/>
      <c r="J94" s="96"/>
      <c r="K94" s="96"/>
      <c r="L94" s="96"/>
      <c r="M94" s="96"/>
      <c r="N94" s="96"/>
      <c r="O94" s="96"/>
      <c r="P94" s="96"/>
      <c r="Q94" s="96"/>
      <c r="R94" s="408"/>
      <c r="S94" s="98"/>
    </row>
    <row r="95" spans="1:19" ht="39.75" customHeight="1">
      <c r="A95" s="100">
        <v>30</v>
      </c>
      <c r="B95" s="190" t="str">
        <f>$B$89</f>
        <v>WQM/IMBCP</v>
      </c>
      <c r="C95" s="175" t="s">
        <v>142</v>
      </c>
      <c r="D95" s="190" t="s">
        <v>32</v>
      </c>
      <c r="E95" s="190" t="s">
        <v>38</v>
      </c>
      <c r="F95" s="192">
        <v>446000000</v>
      </c>
      <c r="G95" s="208" t="s">
        <v>102</v>
      </c>
      <c r="H95" s="95" t="str">
        <f>$H$8</f>
        <v xml:space="preserve">Shortlist with publication </v>
      </c>
      <c r="I95" s="96" t="s">
        <v>50</v>
      </c>
      <c r="J95" s="97">
        <v>43709</v>
      </c>
      <c r="K95" s="97">
        <f t="shared" ref="K95:R95" si="27">J95+30</f>
        <v>43739</v>
      </c>
      <c r="L95" s="97">
        <f t="shared" si="27"/>
        <v>43769</v>
      </c>
      <c r="M95" s="97">
        <f t="shared" si="27"/>
        <v>43799</v>
      </c>
      <c r="N95" s="97">
        <f t="shared" si="27"/>
        <v>43829</v>
      </c>
      <c r="O95" s="97">
        <f t="shared" si="27"/>
        <v>43859</v>
      </c>
      <c r="P95" s="97">
        <f t="shared" si="27"/>
        <v>43889</v>
      </c>
      <c r="Q95" s="97">
        <f t="shared" si="27"/>
        <v>43919</v>
      </c>
      <c r="R95" s="407">
        <f t="shared" si="27"/>
        <v>43949</v>
      </c>
      <c r="S95" s="257"/>
    </row>
    <row r="96" spans="1:19" ht="18.75" hidden="1">
      <c r="A96" s="100"/>
      <c r="B96" s="178"/>
      <c r="C96" s="175"/>
      <c r="D96" s="178" t="s">
        <v>26</v>
      </c>
      <c r="E96" s="178"/>
      <c r="F96" s="124"/>
      <c r="G96" s="178"/>
      <c r="H96" s="95"/>
      <c r="I96" s="96"/>
      <c r="J96" s="97"/>
      <c r="K96" s="97"/>
      <c r="L96" s="97"/>
      <c r="M96" s="97"/>
      <c r="N96" s="97"/>
      <c r="O96" s="97"/>
      <c r="P96" s="97"/>
      <c r="Q96" s="96"/>
      <c r="R96" s="409"/>
      <c r="S96" s="98"/>
    </row>
    <row r="97" spans="1:19" ht="18.75">
      <c r="A97" s="100"/>
      <c r="B97" s="178"/>
      <c r="C97" s="175"/>
      <c r="D97" s="178" t="s">
        <v>27</v>
      </c>
      <c r="E97" s="178"/>
      <c r="F97" s="124"/>
      <c r="G97" s="178"/>
      <c r="H97" s="95"/>
      <c r="I97" s="96"/>
      <c r="J97" s="96"/>
      <c r="K97" s="96"/>
      <c r="L97" s="96"/>
      <c r="M97" s="96"/>
      <c r="N97" s="96"/>
      <c r="O97" s="96"/>
      <c r="P97" s="96"/>
      <c r="Q97" s="96"/>
      <c r="R97" s="408"/>
      <c r="S97" s="98"/>
    </row>
    <row r="98" spans="1:19" ht="18.75">
      <c r="A98" s="100"/>
      <c r="B98" s="178"/>
      <c r="C98" s="175"/>
      <c r="D98" s="178"/>
      <c r="E98" s="178"/>
      <c r="F98" s="124"/>
      <c r="G98" s="178"/>
      <c r="H98" s="95"/>
      <c r="I98" s="96"/>
      <c r="J98" s="96"/>
      <c r="K98" s="96"/>
      <c r="L98" s="96"/>
      <c r="M98" s="96"/>
      <c r="N98" s="96"/>
      <c r="O98" s="96"/>
      <c r="P98" s="96"/>
      <c r="Q98" s="96"/>
      <c r="R98" s="408"/>
      <c r="S98" s="98"/>
    </row>
    <row r="99" spans="1:19" ht="112.5">
      <c r="A99" s="100">
        <v>31</v>
      </c>
      <c r="B99" s="178" t="str">
        <f>Combined!$B$260</f>
        <v xml:space="preserve">FIEFOC II  </v>
      </c>
      <c r="C99" s="181" t="str">
        <f>'[2]Draft FIEFOC Proc Plan 19-20'!$D$9</f>
        <v>Consultancy services for training farmers on agronomy, soil and land improvement practices Lot 2: Tochi Irrigation Scheme (retendered)</v>
      </c>
      <c r="D99" s="178" t="s">
        <v>26</v>
      </c>
      <c r="E99" s="190" t="s">
        <v>38</v>
      </c>
      <c r="F99" s="186">
        <v>1200000000</v>
      </c>
      <c r="G99" s="208" t="s">
        <v>146</v>
      </c>
      <c r="H99" s="95" t="str">
        <f>$H$8</f>
        <v xml:space="preserve">Shortlist with publication </v>
      </c>
      <c r="I99" s="96" t="s">
        <v>50</v>
      </c>
      <c r="J99" s="206">
        <v>43677</v>
      </c>
      <c r="K99" s="206">
        <f t="shared" ref="K99:R99" si="28">J99+30</f>
        <v>43707</v>
      </c>
      <c r="L99" s="206">
        <f t="shared" si="28"/>
        <v>43737</v>
      </c>
      <c r="M99" s="206">
        <f t="shared" si="28"/>
        <v>43767</v>
      </c>
      <c r="N99" s="206">
        <f t="shared" si="28"/>
        <v>43797</v>
      </c>
      <c r="O99" s="206">
        <f t="shared" si="28"/>
        <v>43827</v>
      </c>
      <c r="P99" s="206">
        <f t="shared" si="28"/>
        <v>43857</v>
      </c>
      <c r="Q99" s="206">
        <f t="shared" si="28"/>
        <v>43887</v>
      </c>
      <c r="R99" s="410">
        <f t="shared" si="28"/>
        <v>43917</v>
      </c>
      <c r="S99" s="98"/>
    </row>
    <row r="100" spans="1:19" ht="18.75">
      <c r="A100" s="100"/>
      <c r="B100" s="178"/>
      <c r="C100" s="175"/>
      <c r="D100" s="178" t="s">
        <v>27</v>
      </c>
      <c r="E100" s="178"/>
      <c r="F100" s="124"/>
      <c r="G100" s="178"/>
      <c r="H100" s="95"/>
      <c r="I100" s="96"/>
      <c r="J100" s="96"/>
      <c r="K100" s="96"/>
      <c r="L100" s="96"/>
      <c r="M100" s="96"/>
      <c r="N100" s="96"/>
      <c r="O100" s="96"/>
      <c r="P100" s="96"/>
      <c r="Q100" s="98"/>
      <c r="R100" s="408"/>
      <c r="S100" s="98"/>
    </row>
    <row r="101" spans="1:19" ht="18.75">
      <c r="A101" s="100"/>
      <c r="B101" s="178"/>
      <c r="C101" s="175"/>
      <c r="D101" s="178"/>
      <c r="E101" s="178"/>
      <c r="F101" s="124"/>
      <c r="G101" s="178"/>
      <c r="H101" s="95"/>
      <c r="I101" s="96"/>
      <c r="J101" s="96"/>
      <c r="K101" s="96"/>
      <c r="L101" s="96"/>
      <c r="M101" s="96"/>
      <c r="N101" s="96"/>
      <c r="O101" s="96"/>
      <c r="P101" s="96"/>
      <c r="Q101" s="98"/>
      <c r="R101" s="408"/>
      <c r="S101" s="98"/>
    </row>
    <row r="102" spans="1:19" ht="187.5">
      <c r="A102" s="100">
        <v>32</v>
      </c>
      <c r="B102" s="194" t="str">
        <f>Combined!$B$260</f>
        <v xml:space="preserve">FIEFOC II  </v>
      </c>
      <c r="C102" s="196" t="str">
        <f>'[2]Draft FIEFOC Proc Plan 19-20'!$D$13</f>
        <v>Consultancy Services to conduct capacity building activities in Post harvest handling, food processing technologies and practices for agricultural products in watershed areas of Lot 1: Wadelai and Tochi; Lot 2: Mubuku II, Doho II and Ngenge Irigation schemes</v>
      </c>
      <c r="D102" s="178" t="s">
        <v>32</v>
      </c>
      <c r="E102" s="190" t="s">
        <v>38</v>
      </c>
      <c r="F102" s="197">
        <v>2394130000</v>
      </c>
      <c r="G102" s="208" t="s">
        <v>146</v>
      </c>
      <c r="H102" s="95" t="str">
        <f>$H$8</f>
        <v xml:space="preserve">Shortlist with publication </v>
      </c>
      <c r="I102" s="206"/>
      <c r="J102" s="206">
        <v>43677</v>
      </c>
      <c r="K102" s="206">
        <f t="shared" ref="K102:R102" si="29">J102+30</f>
        <v>43707</v>
      </c>
      <c r="L102" s="206">
        <f t="shared" si="29"/>
        <v>43737</v>
      </c>
      <c r="M102" s="206">
        <f t="shared" si="29"/>
        <v>43767</v>
      </c>
      <c r="N102" s="206">
        <f t="shared" si="29"/>
        <v>43797</v>
      </c>
      <c r="O102" s="206">
        <f t="shared" si="29"/>
        <v>43827</v>
      </c>
      <c r="P102" s="206">
        <f t="shared" si="29"/>
        <v>43857</v>
      </c>
      <c r="Q102" s="206">
        <f t="shared" si="29"/>
        <v>43887</v>
      </c>
      <c r="R102" s="410">
        <f t="shared" si="29"/>
        <v>43917</v>
      </c>
      <c r="S102" s="98"/>
    </row>
    <row r="103" spans="1:19" ht="18.75">
      <c r="A103" s="100"/>
      <c r="B103" s="178"/>
      <c r="C103" s="128"/>
      <c r="D103" s="178" t="s">
        <v>27</v>
      </c>
      <c r="E103" s="178"/>
      <c r="F103" s="129"/>
      <c r="G103" s="178"/>
      <c r="H103" s="95"/>
      <c r="I103" s="96"/>
      <c r="J103" s="96"/>
      <c r="K103" s="96"/>
      <c r="L103" s="96"/>
      <c r="M103" s="96"/>
      <c r="N103" s="96"/>
      <c r="O103" s="96"/>
      <c r="P103" s="96"/>
      <c r="Q103" s="98"/>
      <c r="R103" s="408"/>
      <c r="S103" s="98"/>
    </row>
    <row r="104" spans="1:19" ht="18.75">
      <c r="A104" s="100"/>
      <c r="B104" s="178"/>
      <c r="C104" s="128"/>
      <c r="D104" s="178"/>
      <c r="E104" s="178"/>
      <c r="F104" s="129"/>
      <c r="G104" s="178"/>
      <c r="H104" s="95"/>
      <c r="I104" s="96"/>
      <c r="J104" s="96"/>
      <c r="K104" s="96"/>
      <c r="L104" s="96"/>
      <c r="M104" s="96"/>
      <c r="N104" s="96"/>
      <c r="O104" s="96"/>
      <c r="P104" s="96"/>
      <c r="Q104" s="98"/>
      <c r="R104" s="408"/>
      <c r="S104" s="98"/>
    </row>
    <row r="105" spans="1:19" ht="112.5">
      <c r="A105" s="100">
        <v>33</v>
      </c>
      <c r="B105" s="178" t="str">
        <f>$B$102</f>
        <v xml:space="preserve">FIEFOC II  </v>
      </c>
      <c r="C105" s="196" t="str">
        <f>'[2]Draft FIEFOC Proc Plan 19-20'!$D$16</f>
        <v xml:space="preserve">Consultancy Services to Empower farmers and farmer groups in agribusiness skills, commodity bulking and collective marketing, </v>
      </c>
      <c r="D105" s="178" t="s">
        <v>32</v>
      </c>
      <c r="E105" s="178" t="str">
        <f>$E$102</f>
        <v>UGX</v>
      </c>
      <c r="F105" s="191">
        <v>1600000000</v>
      </c>
      <c r="G105" s="178"/>
      <c r="H105" s="95" t="str">
        <f>$H$8</f>
        <v xml:space="preserve">Shortlist with publication </v>
      </c>
      <c r="I105" s="96" t="s">
        <v>50</v>
      </c>
      <c r="J105" s="206">
        <v>43677</v>
      </c>
      <c r="K105" s="206">
        <f t="shared" ref="K105:R105" si="30">J105+30</f>
        <v>43707</v>
      </c>
      <c r="L105" s="206">
        <f t="shared" si="30"/>
        <v>43737</v>
      </c>
      <c r="M105" s="206">
        <f t="shared" si="30"/>
        <v>43767</v>
      </c>
      <c r="N105" s="206">
        <f t="shared" si="30"/>
        <v>43797</v>
      </c>
      <c r="O105" s="206">
        <f t="shared" si="30"/>
        <v>43827</v>
      </c>
      <c r="P105" s="206">
        <f t="shared" si="30"/>
        <v>43857</v>
      </c>
      <c r="Q105" s="206">
        <f t="shared" si="30"/>
        <v>43887</v>
      </c>
      <c r="R105" s="410">
        <f t="shared" si="30"/>
        <v>43917</v>
      </c>
      <c r="S105" s="98"/>
    </row>
    <row r="106" spans="1:19" ht="18.75">
      <c r="A106" s="100"/>
      <c r="B106" s="178"/>
      <c r="C106" s="196"/>
      <c r="D106" s="176" t="s">
        <v>27</v>
      </c>
      <c r="E106" s="176"/>
      <c r="F106" s="129"/>
      <c r="G106" s="178"/>
      <c r="H106" s="95"/>
      <c r="I106" s="96"/>
      <c r="J106" s="96"/>
      <c r="K106" s="96"/>
      <c r="L106" s="96"/>
      <c r="M106" s="96"/>
      <c r="N106" s="96"/>
      <c r="O106" s="96"/>
      <c r="P106" s="96"/>
      <c r="Q106" s="96"/>
      <c r="R106" s="408"/>
      <c r="S106" s="98"/>
    </row>
    <row r="107" spans="1:19" ht="18.75">
      <c r="A107" s="100"/>
      <c r="B107" s="178"/>
      <c r="C107" s="196"/>
      <c r="D107" s="127"/>
      <c r="E107" s="127"/>
      <c r="F107" s="130"/>
      <c r="G107" s="176"/>
      <c r="H107" s="92"/>
      <c r="I107" s="96"/>
      <c r="J107" s="96"/>
      <c r="K107" s="96"/>
      <c r="L107" s="96"/>
      <c r="M107" s="96"/>
      <c r="N107" s="96"/>
      <c r="O107" s="96"/>
      <c r="P107" s="96"/>
      <c r="Q107" s="96"/>
      <c r="R107" s="411"/>
      <c r="S107" s="98"/>
    </row>
    <row r="108" spans="1:19" ht="75">
      <c r="A108" s="100">
        <v>34</v>
      </c>
      <c r="B108" s="178" t="s">
        <v>149</v>
      </c>
      <c r="C108" s="196" t="str">
        <f>'[2]Draft FIEFOC Proc Plan 19-20'!$D$17</f>
        <v>Consultancy Services to train farmers and farmer groups in financial accessibility</v>
      </c>
      <c r="D108" s="176" t="s">
        <v>32</v>
      </c>
      <c r="E108" s="178" t="str">
        <f>E105</f>
        <v>UGX</v>
      </c>
      <c r="F108" s="191">
        <v>900000000</v>
      </c>
      <c r="G108" s="208" t="s">
        <v>146</v>
      </c>
      <c r="H108" s="95" t="str">
        <f>$H$8</f>
        <v xml:space="preserve">Shortlist with publication </v>
      </c>
      <c r="I108" s="96" t="s">
        <v>50</v>
      </c>
      <c r="J108" s="206">
        <v>43677</v>
      </c>
      <c r="K108" s="206">
        <f t="shared" ref="K108:R108" si="31">J108+30</f>
        <v>43707</v>
      </c>
      <c r="L108" s="206">
        <f t="shared" si="31"/>
        <v>43737</v>
      </c>
      <c r="M108" s="206">
        <f t="shared" si="31"/>
        <v>43767</v>
      </c>
      <c r="N108" s="206">
        <f t="shared" si="31"/>
        <v>43797</v>
      </c>
      <c r="O108" s="206">
        <f t="shared" si="31"/>
        <v>43827</v>
      </c>
      <c r="P108" s="206">
        <f t="shared" si="31"/>
        <v>43857</v>
      </c>
      <c r="Q108" s="206">
        <f t="shared" si="31"/>
        <v>43887</v>
      </c>
      <c r="R108" s="410">
        <f t="shared" si="31"/>
        <v>43917</v>
      </c>
      <c r="S108" s="98"/>
    </row>
    <row r="109" spans="1:19" ht="18.75">
      <c r="A109" s="100"/>
      <c r="B109" s="178"/>
      <c r="C109" s="177"/>
      <c r="D109" s="176" t="s">
        <v>27</v>
      </c>
      <c r="E109" s="176"/>
      <c r="F109" s="130"/>
      <c r="G109" s="131"/>
      <c r="H109" s="95"/>
      <c r="I109" s="96"/>
      <c r="J109" s="96"/>
      <c r="K109" s="96"/>
      <c r="L109" s="96"/>
      <c r="M109" s="96"/>
      <c r="N109" s="96"/>
      <c r="O109" s="96"/>
      <c r="P109" s="96"/>
      <c r="Q109" s="96"/>
      <c r="R109" s="408"/>
      <c r="S109" s="98"/>
    </row>
    <row r="110" spans="1:19" ht="18" customHeight="1">
      <c r="A110" s="100"/>
      <c r="B110" s="178"/>
      <c r="C110" s="175"/>
      <c r="D110" s="176"/>
      <c r="E110" s="176"/>
      <c r="F110" s="130"/>
      <c r="G110" s="131"/>
      <c r="H110" s="95"/>
      <c r="I110" s="96"/>
      <c r="J110" s="96"/>
      <c r="K110" s="96"/>
      <c r="L110" s="96"/>
      <c r="M110" s="96"/>
      <c r="N110" s="96"/>
      <c r="O110" s="96"/>
      <c r="P110" s="96"/>
      <c r="Q110" s="96"/>
      <c r="R110" s="408"/>
      <c r="S110" s="98"/>
    </row>
    <row r="111" spans="1:19" ht="131.25">
      <c r="A111" s="100">
        <v>35</v>
      </c>
      <c r="B111" s="194" t="s">
        <v>149</v>
      </c>
      <c r="C111" s="199" t="str">
        <f>'[2]Draft FIEFOC Proc Plan 19-20'!$D$23</f>
        <v>Consultancy services to Conduct community sensitisations on energy conservation technologies ( Includes procurement of Energy Saving stoves and others)</v>
      </c>
      <c r="D111" s="199" t="s">
        <v>32</v>
      </c>
      <c r="E111" s="199" t="str">
        <f>E108</f>
        <v>UGX</v>
      </c>
      <c r="F111" s="199">
        <v>971650000</v>
      </c>
      <c r="G111" s="208" t="s">
        <v>146</v>
      </c>
      <c r="H111" s="95" t="str">
        <f>$H$8</f>
        <v xml:space="preserve">Shortlist with publication </v>
      </c>
      <c r="I111" s="96" t="s">
        <v>50</v>
      </c>
      <c r="J111" s="206">
        <v>43677</v>
      </c>
      <c r="K111" s="206">
        <f t="shared" ref="K111:R111" si="32">J111+30</f>
        <v>43707</v>
      </c>
      <c r="L111" s="206">
        <f t="shared" si="32"/>
        <v>43737</v>
      </c>
      <c r="M111" s="206">
        <f t="shared" si="32"/>
        <v>43767</v>
      </c>
      <c r="N111" s="206">
        <f t="shared" si="32"/>
        <v>43797</v>
      </c>
      <c r="O111" s="206">
        <f t="shared" si="32"/>
        <v>43827</v>
      </c>
      <c r="P111" s="206">
        <f t="shared" si="32"/>
        <v>43857</v>
      </c>
      <c r="Q111" s="206">
        <f t="shared" si="32"/>
        <v>43887</v>
      </c>
      <c r="R111" s="410">
        <f t="shared" si="32"/>
        <v>43917</v>
      </c>
      <c r="S111" s="98"/>
    </row>
    <row r="112" spans="1:19" ht="18.75">
      <c r="A112" s="100"/>
      <c r="B112" s="178"/>
      <c r="C112" s="199"/>
      <c r="D112" s="199" t="s">
        <v>27</v>
      </c>
      <c r="E112" s="199"/>
      <c r="F112" s="199"/>
      <c r="G112" s="199"/>
      <c r="H112" s="95"/>
      <c r="I112" s="96"/>
      <c r="J112" s="96"/>
      <c r="K112" s="96"/>
      <c r="L112" s="96"/>
      <c r="M112" s="96"/>
      <c r="N112" s="96"/>
      <c r="O112" s="96"/>
      <c r="P112" s="96"/>
      <c r="Q112" s="96"/>
      <c r="R112" s="408"/>
      <c r="S112" s="98"/>
    </row>
    <row r="113" spans="1:19" ht="18.75">
      <c r="A113" s="100"/>
      <c r="B113" s="178"/>
      <c r="C113" s="199"/>
      <c r="D113" s="199"/>
      <c r="E113" s="199"/>
      <c r="F113" s="199"/>
      <c r="G113" s="199"/>
      <c r="H113" s="95"/>
      <c r="I113" s="96"/>
      <c r="J113" s="96"/>
      <c r="K113" s="96"/>
      <c r="L113" s="96"/>
      <c r="M113" s="96"/>
      <c r="N113" s="96"/>
      <c r="O113" s="96"/>
      <c r="P113" s="96"/>
      <c r="Q113" s="96"/>
      <c r="R113" s="408"/>
      <c r="S113" s="98"/>
    </row>
    <row r="114" spans="1:19" ht="168.75">
      <c r="A114" s="100">
        <v>36</v>
      </c>
      <c r="B114" s="194" t="s">
        <v>149</v>
      </c>
      <c r="C114" s="199" t="s">
        <v>151</v>
      </c>
      <c r="D114" s="199" t="s">
        <v>32</v>
      </c>
      <c r="E114" s="199" t="str">
        <f>E111</f>
        <v>UGX</v>
      </c>
      <c r="F114" s="199">
        <v>730000000</v>
      </c>
      <c r="G114" s="387" t="s">
        <v>146</v>
      </c>
      <c r="H114" s="95" t="str">
        <f>$H$8</f>
        <v xml:space="preserve">Shortlist with publication </v>
      </c>
      <c r="I114" s="96" t="s">
        <v>50</v>
      </c>
      <c r="J114" s="206">
        <v>43677</v>
      </c>
      <c r="K114" s="206">
        <f t="shared" ref="K114:R114" si="33">J114+30</f>
        <v>43707</v>
      </c>
      <c r="L114" s="206">
        <f t="shared" si="33"/>
        <v>43737</v>
      </c>
      <c r="M114" s="206">
        <f t="shared" si="33"/>
        <v>43767</v>
      </c>
      <c r="N114" s="206">
        <f t="shared" si="33"/>
        <v>43797</v>
      </c>
      <c r="O114" s="206">
        <f t="shared" si="33"/>
        <v>43827</v>
      </c>
      <c r="P114" s="206">
        <f t="shared" si="33"/>
        <v>43857</v>
      </c>
      <c r="Q114" s="206">
        <f t="shared" si="33"/>
        <v>43887</v>
      </c>
      <c r="R114" s="410">
        <f t="shared" si="33"/>
        <v>43917</v>
      </c>
      <c r="S114" s="98"/>
    </row>
    <row r="115" spans="1:19" ht="18.75">
      <c r="A115" s="100"/>
      <c r="B115" s="178"/>
      <c r="C115" s="199"/>
      <c r="D115" s="176" t="s">
        <v>27</v>
      </c>
      <c r="E115" s="176"/>
      <c r="F115" s="130"/>
      <c r="G115" s="131"/>
      <c r="H115" s="95"/>
      <c r="I115" s="96"/>
      <c r="J115" s="96"/>
      <c r="K115" s="96"/>
      <c r="L115" s="96"/>
      <c r="M115" s="96"/>
      <c r="N115" s="96"/>
      <c r="O115" s="96"/>
      <c r="P115" s="96"/>
      <c r="Q115" s="96"/>
      <c r="R115" s="408"/>
      <c r="S115" s="98"/>
    </row>
    <row r="116" spans="1:19" ht="18.75">
      <c r="A116" s="100"/>
      <c r="B116" s="178"/>
      <c r="C116" s="199"/>
      <c r="D116" s="176"/>
      <c r="E116" s="176"/>
      <c r="F116" s="130"/>
      <c r="G116" s="131"/>
      <c r="H116" s="95"/>
      <c r="I116" s="96"/>
      <c r="J116" s="96"/>
      <c r="K116" s="96"/>
      <c r="L116" s="96"/>
      <c r="M116" s="96"/>
      <c r="N116" s="96"/>
      <c r="O116" s="96"/>
      <c r="P116" s="96"/>
      <c r="Q116" s="96"/>
      <c r="R116" s="408"/>
      <c r="S116" s="98"/>
    </row>
    <row r="117" spans="1:19" ht="93.75">
      <c r="A117" s="100">
        <v>37</v>
      </c>
      <c r="B117" s="194" t="s">
        <v>149</v>
      </c>
      <c r="C117" s="199" t="s">
        <v>152</v>
      </c>
      <c r="D117" s="193" t="s">
        <v>32</v>
      </c>
      <c r="E117" s="190" t="s">
        <v>38</v>
      </c>
      <c r="F117" s="192">
        <v>663000000</v>
      </c>
      <c r="G117" s="208" t="s">
        <v>146</v>
      </c>
      <c r="H117" s="95" t="str">
        <f>$H$8</f>
        <v xml:space="preserve">Shortlist with publication </v>
      </c>
      <c r="I117" s="96" t="s">
        <v>50</v>
      </c>
      <c r="J117" s="206">
        <v>43677</v>
      </c>
      <c r="K117" s="206">
        <f t="shared" ref="K117:R117" si="34">J117+30</f>
        <v>43707</v>
      </c>
      <c r="L117" s="206">
        <f t="shared" si="34"/>
        <v>43737</v>
      </c>
      <c r="M117" s="206">
        <f t="shared" si="34"/>
        <v>43767</v>
      </c>
      <c r="N117" s="206">
        <f t="shared" si="34"/>
        <v>43797</v>
      </c>
      <c r="O117" s="206">
        <f t="shared" si="34"/>
        <v>43827</v>
      </c>
      <c r="P117" s="206">
        <f t="shared" si="34"/>
        <v>43857</v>
      </c>
      <c r="Q117" s="206">
        <f t="shared" si="34"/>
        <v>43887</v>
      </c>
      <c r="R117" s="410">
        <f t="shared" si="34"/>
        <v>43917</v>
      </c>
      <c r="S117" s="98"/>
    </row>
    <row r="118" spans="1:19" ht="18.75">
      <c r="A118" s="100"/>
      <c r="B118" s="178"/>
      <c r="C118" s="199"/>
      <c r="D118" s="176" t="s">
        <v>27</v>
      </c>
      <c r="E118" s="176"/>
      <c r="F118" s="130"/>
      <c r="G118" s="131"/>
      <c r="H118" s="95"/>
      <c r="I118" s="96"/>
      <c r="J118" s="96"/>
      <c r="K118" s="96"/>
      <c r="L118" s="96"/>
      <c r="M118" s="96"/>
      <c r="N118" s="96"/>
      <c r="O118" s="96"/>
      <c r="P118" s="96"/>
      <c r="Q118" s="96"/>
      <c r="R118" s="408"/>
      <c r="S118" s="98"/>
    </row>
    <row r="119" spans="1:19" ht="18.75">
      <c r="A119" s="100"/>
      <c r="B119" s="178"/>
      <c r="C119" s="199"/>
      <c r="D119" s="176"/>
      <c r="E119" s="176"/>
      <c r="F119" s="130"/>
      <c r="G119" s="131"/>
      <c r="H119" s="95"/>
      <c r="I119" s="96"/>
      <c r="J119" s="96"/>
      <c r="K119" s="96"/>
      <c r="L119" s="96"/>
      <c r="M119" s="96"/>
      <c r="N119" s="96"/>
      <c r="O119" s="96"/>
      <c r="P119" s="96"/>
      <c r="Q119" s="96"/>
      <c r="R119" s="408"/>
      <c r="S119" s="98"/>
    </row>
    <row r="120" spans="1:19" ht="56.25" customHeight="1">
      <c r="A120" s="100">
        <v>38</v>
      </c>
      <c r="B120" s="178" t="s">
        <v>357</v>
      </c>
      <c r="C120" s="215" t="s">
        <v>156</v>
      </c>
      <c r="D120" s="178" t="s">
        <v>32</v>
      </c>
      <c r="E120" s="178" t="s">
        <v>38</v>
      </c>
      <c r="F120" s="133">
        <v>100000000</v>
      </c>
      <c r="G120" s="208" t="s">
        <v>63</v>
      </c>
      <c r="H120" s="207" t="s">
        <v>365</v>
      </c>
      <c r="I120" s="96" t="s">
        <v>50</v>
      </c>
      <c r="J120" s="206">
        <v>43677</v>
      </c>
      <c r="K120" s="206">
        <f t="shared" ref="K120:R120" si="35">J120+30</f>
        <v>43707</v>
      </c>
      <c r="L120" s="206">
        <f t="shared" si="35"/>
        <v>43737</v>
      </c>
      <c r="M120" s="206">
        <f t="shared" si="35"/>
        <v>43767</v>
      </c>
      <c r="N120" s="206">
        <f t="shared" si="35"/>
        <v>43797</v>
      </c>
      <c r="O120" s="206">
        <f t="shared" si="35"/>
        <v>43827</v>
      </c>
      <c r="P120" s="206">
        <f t="shared" si="35"/>
        <v>43857</v>
      </c>
      <c r="Q120" s="206">
        <f t="shared" si="35"/>
        <v>43887</v>
      </c>
      <c r="R120" s="410">
        <f t="shared" si="35"/>
        <v>43917</v>
      </c>
      <c r="S120" s="98"/>
    </row>
    <row r="121" spans="1:19" ht="18.75">
      <c r="A121" s="100"/>
      <c r="B121" s="178"/>
      <c r="C121" s="91"/>
      <c r="D121" s="178" t="s">
        <v>27</v>
      </c>
      <c r="E121" s="178"/>
      <c r="F121" s="133"/>
      <c r="G121" s="178"/>
      <c r="H121" s="95"/>
      <c r="I121" s="96"/>
      <c r="J121" s="96"/>
      <c r="K121" s="96"/>
      <c r="L121" s="96"/>
      <c r="M121" s="96"/>
      <c r="N121" s="96"/>
      <c r="O121" s="96"/>
      <c r="P121" s="96"/>
      <c r="Q121" s="98"/>
      <c r="R121" s="408"/>
      <c r="S121" s="98"/>
    </row>
    <row r="122" spans="1:19" ht="18.75">
      <c r="A122" s="100"/>
      <c r="B122" s="195"/>
      <c r="C122" s="195"/>
      <c r="D122" s="195"/>
      <c r="E122" s="195"/>
      <c r="F122" s="195"/>
      <c r="G122" s="195"/>
      <c r="H122" s="95"/>
      <c r="I122" s="96"/>
      <c r="J122" s="96"/>
      <c r="K122" s="96"/>
      <c r="L122" s="96"/>
      <c r="M122" s="96"/>
      <c r="N122" s="96"/>
      <c r="O122" s="96"/>
      <c r="P122" s="96"/>
      <c r="Q122" s="98"/>
      <c r="R122" s="408"/>
      <c r="S122" s="98"/>
    </row>
    <row r="123" spans="1:19" s="4" customFormat="1" ht="37.5">
      <c r="A123" s="100">
        <v>39</v>
      </c>
      <c r="B123" s="195" t="s">
        <v>357</v>
      </c>
      <c r="C123" s="142" t="s">
        <v>346</v>
      </c>
      <c r="D123" s="195" t="s">
        <v>32</v>
      </c>
      <c r="E123" s="195" t="s">
        <v>38</v>
      </c>
      <c r="F123" s="182">
        <v>200000000</v>
      </c>
      <c r="G123" s="208" t="s">
        <v>63</v>
      </c>
      <c r="H123" s="95" t="str">
        <f>$H$8</f>
        <v xml:space="preserve">Shortlist with publication </v>
      </c>
      <c r="I123" s="96" t="s">
        <v>50</v>
      </c>
      <c r="J123" s="206">
        <v>43677</v>
      </c>
      <c r="K123" s="206">
        <f t="shared" ref="K123:R123" si="36">J123+30</f>
        <v>43707</v>
      </c>
      <c r="L123" s="206">
        <f t="shared" si="36"/>
        <v>43737</v>
      </c>
      <c r="M123" s="206">
        <f t="shared" si="36"/>
        <v>43767</v>
      </c>
      <c r="N123" s="206">
        <f t="shared" si="36"/>
        <v>43797</v>
      </c>
      <c r="O123" s="206">
        <f t="shared" si="36"/>
        <v>43827</v>
      </c>
      <c r="P123" s="206">
        <f t="shared" si="36"/>
        <v>43857</v>
      </c>
      <c r="Q123" s="206">
        <f t="shared" si="36"/>
        <v>43887</v>
      </c>
      <c r="R123" s="410">
        <f t="shared" si="36"/>
        <v>43917</v>
      </c>
      <c r="S123" s="98"/>
    </row>
    <row r="124" spans="1:19" s="4" customFormat="1" ht="18.75">
      <c r="A124" s="100"/>
      <c r="B124" s="178"/>
      <c r="C124" s="91"/>
      <c r="D124" s="178" t="s">
        <v>27</v>
      </c>
      <c r="E124" s="178"/>
      <c r="F124" s="133"/>
      <c r="G124" s="178"/>
      <c r="H124" s="95"/>
      <c r="I124" s="96"/>
      <c r="J124" s="96"/>
      <c r="K124" s="96"/>
      <c r="L124" s="96"/>
      <c r="M124" s="96"/>
      <c r="N124" s="96"/>
      <c r="O124" s="96"/>
      <c r="P124" s="96"/>
      <c r="Q124" s="96"/>
      <c r="R124" s="408"/>
      <c r="S124" s="98"/>
    </row>
    <row r="125" spans="1:19" s="4" customFormat="1" ht="18.75">
      <c r="A125" s="100"/>
      <c r="B125" s="178"/>
      <c r="C125" s="91"/>
      <c r="D125" s="178"/>
      <c r="E125" s="178"/>
      <c r="F125" s="133"/>
      <c r="G125" s="178"/>
      <c r="H125" s="95"/>
      <c r="I125" s="96"/>
      <c r="J125" s="96"/>
      <c r="K125" s="96"/>
      <c r="L125" s="96"/>
      <c r="M125" s="96"/>
      <c r="N125" s="96"/>
      <c r="O125" s="96"/>
      <c r="P125" s="96"/>
      <c r="Q125" s="96"/>
      <c r="R125" s="408"/>
      <c r="S125" s="98"/>
    </row>
    <row r="126" spans="1:19" s="4" customFormat="1" ht="81" customHeight="1">
      <c r="A126" s="100">
        <v>40</v>
      </c>
      <c r="B126" s="178" t="s">
        <v>158</v>
      </c>
      <c r="C126" s="203" t="str">
        <f>[3]Combined!$B$51</f>
        <v>Individual Consultancies for feasibility study for water supply systems for selected towns</v>
      </c>
      <c r="D126" s="178" t="s">
        <v>32</v>
      </c>
      <c r="E126" s="200" t="str">
        <f>Combined!E332</f>
        <v>UGX</v>
      </c>
      <c r="F126" s="133">
        <v>420000000</v>
      </c>
      <c r="G126" s="208" t="s">
        <v>63</v>
      </c>
      <c r="H126" s="95" t="str">
        <f>$H$8</f>
        <v xml:space="preserve">Shortlist with publication </v>
      </c>
      <c r="I126" s="96" t="s">
        <v>50</v>
      </c>
      <c r="J126" s="206">
        <v>43677</v>
      </c>
      <c r="K126" s="206">
        <f t="shared" ref="K126:R126" si="37">J126+30</f>
        <v>43707</v>
      </c>
      <c r="L126" s="206">
        <f t="shared" si="37"/>
        <v>43737</v>
      </c>
      <c r="M126" s="206">
        <f t="shared" si="37"/>
        <v>43767</v>
      </c>
      <c r="N126" s="206">
        <f t="shared" si="37"/>
        <v>43797</v>
      </c>
      <c r="O126" s="206">
        <f t="shared" si="37"/>
        <v>43827</v>
      </c>
      <c r="P126" s="206">
        <f t="shared" si="37"/>
        <v>43857</v>
      </c>
      <c r="Q126" s="206">
        <f t="shared" si="37"/>
        <v>43887</v>
      </c>
      <c r="R126" s="410">
        <f t="shared" si="37"/>
        <v>43917</v>
      </c>
      <c r="S126" s="98"/>
    </row>
    <row r="127" spans="1:19" s="4" customFormat="1" ht="18.75">
      <c r="A127" s="100"/>
      <c r="B127" s="178"/>
      <c r="C127" s="91"/>
      <c r="D127" s="178" t="s">
        <v>27</v>
      </c>
      <c r="E127" s="178"/>
      <c r="F127" s="133"/>
      <c r="G127" s="178"/>
      <c r="H127" s="95"/>
      <c r="I127" s="96"/>
      <c r="J127" s="96"/>
      <c r="K127" s="96"/>
      <c r="L127" s="96"/>
      <c r="M127" s="96"/>
      <c r="N127" s="96"/>
      <c r="O127" s="96"/>
      <c r="P127" s="96"/>
      <c r="Q127" s="96"/>
      <c r="R127" s="408"/>
      <c r="S127" s="98"/>
    </row>
    <row r="128" spans="1:19" s="4" customFormat="1" ht="18.75">
      <c r="A128" s="100"/>
      <c r="B128" s="178"/>
      <c r="C128" s="91"/>
      <c r="D128" s="178"/>
      <c r="E128" s="178"/>
      <c r="F128" s="133"/>
      <c r="G128" s="178"/>
      <c r="H128" s="95"/>
      <c r="I128" s="96"/>
      <c r="J128" s="96"/>
      <c r="K128" s="96"/>
      <c r="L128" s="96"/>
      <c r="M128" s="96"/>
      <c r="N128" s="96"/>
      <c r="O128" s="96"/>
      <c r="P128" s="96"/>
      <c r="Q128" s="96"/>
      <c r="R128" s="408"/>
      <c r="S128" s="98"/>
    </row>
    <row r="129" spans="1:19" s="4" customFormat="1" ht="62.25" customHeight="1">
      <c r="A129" s="100">
        <v>41</v>
      </c>
      <c r="B129" s="200" t="s">
        <v>158</v>
      </c>
      <c r="C129" s="203" t="str">
        <f>[3]Combined!$B$54</f>
        <v xml:space="preserve">Hydrogeological investigations and drilling and test pumping supervision </v>
      </c>
      <c r="D129" s="178" t="s">
        <v>32</v>
      </c>
      <c r="E129" s="178" t="s">
        <v>38</v>
      </c>
      <c r="F129" s="133">
        <v>350000000</v>
      </c>
      <c r="G129" s="208" t="s">
        <v>63</v>
      </c>
      <c r="H129" s="95" t="str">
        <f>$H$8</f>
        <v xml:space="preserve">Shortlist with publication </v>
      </c>
      <c r="I129" s="96" t="s">
        <v>50</v>
      </c>
      <c r="J129" s="206">
        <v>43677</v>
      </c>
      <c r="K129" s="206">
        <f t="shared" ref="K129:R129" si="38">J129+30</f>
        <v>43707</v>
      </c>
      <c r="L129" s="206">
        <f t="shared" si="38"/>
        <v>43737</v>
      </c>
      <c r="M129" s="206">
        <f t="shared" si="38"/>
        <v>43767</v>
      </c>
      <c r="N129" s="206">
        <f t="shared" si="38"/>
        <v>43797</v>
      </c>
      <c r="O129" s="206">
        <f t="shared" si="38"/>
        <v>43827</v>
      </c>
      <c r="P129" s="206">
        <f t="shared" si="38"/>
        <v>43857</v>
      </c>
      <c r="Q129" s="206">
        <f t="shared" si="38"/>
        <v>43887</v>
      </c>
      <c r="R129" s="410">
        <f t="shared" si="38"/>
        <v>43917</v>
      </c>
      <c r="S129" s="98"/>
    </row>
    <row r="130" spans="1:19" s="4" customFormat="1" ht="18.75">
      <c r="A130" s="100"/>
      <c r="B130" s="178"/>
      <c r="C130" s="91"/>
      <c r="D130" s="178" t="s">
        <v>27</v>
      </c>
      <c r="E130" s="178"/>
      <c r="F130" s="133"/>
      <c r="G130" s="178"/>
      <c r="H130" s="95"/>
      <c r="I130" s="96"/>
      <c r="J130" s="96"/>
      <c r="K130" s="96"/>
      <c r="L130" s="96"/>
      <c r="M130" s="96"/>
      <c r="N130" s="96"/>
      <c r="O130" s="96"/>
      <c r="P130" s="96"/>
      <c r="Q130" s="96"/>
      <c r="R130" s="408"/>
      <c r="S130" s="98"/>
    </row>
    <row r="131" spans="1:19" s="4" customFormat="1" ht="18.75">
      <c r="A131" s="100"/>
      <c r="B131" s="178"/>
      <c r="C131" s="91"/>
      <c r="D131" s="178"/>
      <c r="E131" s="178"/>
      <c r="F131" s="133"/>
      <c r="G131" s="178"/>
      <c r="H131" s="95"/>
      <c r="I131" s="96"/>
      <c r="J131" s="96"/>
      <c r="K131" s="96"/>
      <c r="L131" s="96"/>
      <c r="M131" s="96"/>
      <c r="N131" s="96"/>
      <c r="O131" s="96"/>
      <c r="P131" s="96"/>
      <c r="Q131" s="96"/>
      <c r="R131" s="408"/>
      <c r="S131" s="98"/>
    </row>
    <row r="132" spans="1:19" ht="75">
      <c r="A132" s="100">
        <v>42</v>
      </c>
      <c r="B132" s="200" t="s">
        <v>158</v>
      </c>
      <c r="C132" s="388" t="str">
        <f>[3]Combined!$B$57</f>
        <v>Consultancy services for corporateimage and identity management under framework contract.</v>
      </c>
      <c r="D132" s="178" t="s">
        <v>26</v>
      </c>
      <c r="E132" s="178" t="s">
        <v>38</v>
      </c>
      <c r="F132" s="133">
        <v>200000000</v>
      </c>
      <c r="G132" s="208" t="s">
        <v>63</v>
      </c>
      <c r="H132" s="207" t="s">
        <v>365</v>
      </c>
      <c r="I132" s="96" t="s">
        <v>50</v>
      </c>
      <c r="J132" s="206">
        <v>43677</v>
      </c>
      <c r="K132" s="206">
        <f t="shared" ref="K132:R132" si="39">J132+30</f>
        <v>43707</v>
      </c>
      <c r="L132" s="206">
        <f t="shared" si="39"/>
        <v>43737</v>
      </c>
      <c r="M132" s="206">
        <f t="shared" si="39"/>
        <v>43767</v>
      </c>
      <c r="N132" s="206">
        <f t="shared" si="39"/>
        <v>43797</v>
      </c>
      <c r="O132" s="206">
        <f t="shared" si="39"/>
        <v>43827</v>
      </c>
      <c r="P132" s="206">
        <f t="shared" si="39"/>
        <v>43857</v>
      </c>
      <c r="Q132" s="206">
        <f t="shared" si="39"/>
        <v>43887</v>
      </c>
      <c r="R132" s="410">
        <f t="shared" si="39"/>
        <v>43917</v>
      </c>
      <c r="S132" s="98"/>
    </row>
    <row r="133" spans="1:19" ht="18.75">
      <c r="A133" s="100"/>
      <c r="B133" s="178"/>
      <c r="C133" s="91"/>
      <c r="D133" s="178" t="s">
        <v>27</v>
      </c>
      <c r="E133" s="178"/>
      <c r="F133" s="133"/>
      <c r="G133" s="178"/>
      <c r="H133" s="95"/>
      <c r="I133" s="96"/>
      <c r="J133" s="96"/>
      <c r="K133" s="96"/>
      <c r="L133" s="96"/>
      <c r="M133" s="96"/>
      <c r="N133" s="96"/>
      <c r="O133" s="96"/>
      <c r="P133" s="96"/>
      <c r="Q133" s="96"/>
      <c r="R133" s="408"/>
      <c r="S133" s="98"/>
    </row>
    <row r="134" spans="1:19" ht="18.75">
      <c r="A134" s="100"/>
      <c r="B134" s="178"/>
      <c r="C134" s="91"/>
      <c r="D134" s="178"/>
      <c r="E134" s="178"/>
      <c r="F134" s="133"/>
      <c r="G134" s="178"/>
      <c r="H134" s="95"/>
      <c r="I134" s="96"/>
      <c r="J134" s="96"/>
      <c r="K134" s="96"/>
      <c r="L134" s="96"/>
      <c r="M134" s="96"/>
      <c r="N134" s="96"/>
      <c r="O134" s="96"/>
      <c r="P134" s="96"/>
      <c r="Q134" s="96"/>
      <c r="R134" s="408"/>
      <c r="S134" s="98"/>
    </row>
    <row r="135" spans="1:19" ht="75">
      <c r="A135" s="100">
        <v>43</v>
      </c>
      <c r="B135" s="200" t="s">
        <v>158</v>
      </c>
      <c r="C135" s="203" t="str">
        <f>[3]Combined!$B$59</f>
        <v xml:space="preserve">Consultancy Services for location, topographic, cadastral and valuation survey in WSDF-C areas </v>
      </c>
      <c r="D135" s="178" t="s">
        <v>26</v>
      </c>
      <c r="E135" s="178" t="s">
        <v>38</v>
      </c>
      <c r="F135" s="133">
        <v>420000000</v>
      </c>
      <c r="G135" s="208" t="s">
        <v>63</v>
      </c>
      <c r="H135" s="95" t="str">
        <f>$H$8</f>
        <v xml:space="preserve">Shortlist with publication </v>
      </c>
      <c r="I135" s="96" t="s">
        <v>50</v>
      </c>
      <c r="J135" s="97">
        <f t="shared" ref="J135:R135" si="40">J99</f>
        <v>43677</v>
      </c>
      <c r="K135" s="206">
        <f t="shared" si="40"/>
        <v>43707</v>
      </c>
      <c r="L135" s="206">
        <f t="shared" si="40"/>
        <v>43737</v>
      </c>
      <c r="M135" s="206">
        <f t="shared" si="40"/>
        <v>43767</v>
      </c>
      <c r="N135" s="206">
        <f t="shared" si="40"/>
        <v>43797</v>
      </c>
      <c r="O135" s="206">
        <f t="shared" si="40"/>
        <v>43827</v>
      </c>
      <c r="P135" s="206">
        <f t="shared" si="40"/>
        <v>43857</v>
      </c>
      <c r="Q135" s="98">
        <f t="shared" si="40"/>
        <v>43887</v>
      </c>
      <c r="R135" s="408">
        <f t="shared" si="40"/>
        <v>43917</v>
      </c>
      <c r="S135" s="98"/>
    </row>
    <row r="136" spans="1:19" ht="18.75">
      <c r="A136" s="100"/>
      <c r="B136" s="178"/>
      <c r="C136" s="91"/>
      <c r="D136" s="178" t="s">
        <v>27</v>
      </c>
      <c r="E136" s="178"/>
      <c r="F136" s="133"/>
      <c r="G136" s="178"/>
      <c r="H136" s="95"/>
      <c r="I136" s="96"/>
      <c r="J136" s="96"/>
      <c r="K136" s="96"/>
      <c r="L136" s="96"/>
      <c r="M136" s="96"/>
      <c r="N136" s="96"/>
      <c r="O136" s="96"/>
      <c r="P136" s="96"/>
      <c r="Q136" s="96"/>
      <c r="R136" s="408"/>
      <c r="S136" s="98"/>
    </row>
    <row r="137" spans="1:19" ht="18.75">
      <c r="A137" s="100"/>
      <c r="B137" s="178"/>
      <c r="C137" s="91"/>
      <c r="D137" s="178"/>
      <c r="E137" s="178"/>
      <c r="F137" s="133"/>
      <c r="G137" s="178"/>
      <c r="H137" s="95"/>
      <c r="I137" s="96"/>
      <c r="J137" s="96"/>
      <c r="K137" s="96"/>
      <c r="L137" s="96"/>
      <c r="M137" s="96"/>
      <c r="N137" s="96"/>
      <c r="O137" s="96"/>
      <c r="P137" s="96"/>
      <c r="Q137" s="96"/>
      <c r="R137" s="408"/>
      <c r="S137" s="98"/>
    </row>
    <row r="138" spans="1:19" ht="75">
      <c r="A138" s="100">
        <v>44</v>
      </c>
      <c r="B138" s="200" t="s">
        <v>158</v>
      </c>
      <c r="C138" s="203" t="str">
        <f>[3]Combined!$B$62</f>
        <v>Consultancy Services for production of drama shows in WSDF-C area of operation</v>
      </c>
      <c r="D138" s="178" t="s">
        <v>32</v>
      </c>
      <c r="E138" s="178" t="s">
        <v>38</v>
      </c>
      <c r="F138" s="133">
        <v>340000000</v>
      </c>
      <c r="G138" s="208" t="s">
        <v>63</v>
      </c>
      <c r="H138" s="95" t="str">
        <f>$H$8</f>
        <v xml:space="preserve">Shortlist with publication </v>
      </c>
      <c r="I138" s="96" t="s">
        <v>50</v>
      </c>
      <c r="J138" s="206">
        <v>43677</v>
      </c>
      <c r="K138" s="206">
        <f t="shared" ref="K138:R138" si="41">J138+30</f>
        <v>43707</v>
      </c>
      <c r="L138" s="206">
        <f t="shared" si="41"/>
        <v>43737</v>
      </c>
      <c r="M138" s="206">
        <f t="shared" si="41"/>
        <v>43767</v>
      </c>
      <c r="N138" s="206">
        <f t="shared" si="41"/>
        <v>43797</v>
      </c>
      <c r="O138" s="206">
        <f t="shared" si="41"/>
        <v>43827</v>
      </c>
      <c r="P138" s="206">
        <f t="shared" si="41"/>
        <v>43857</v>
      </c>
      <c r="Q138" s="206">
        <f t="shared" si="41"/>
        <v>43887</v>
      </c>
      <c r="R138" s="410">
        <f t="shared" si="41"/>
        <v>43917</v>
      </c>
      <c r="S138" s="98"/>
    </row>
    <row r="139" spans="1:19" ht="18.75">
      <c r="A139" s="100"/>
      <c r="B139" s="178"/>
      <c r="C139" s="91"/>
      <c r="D139" s="178" t="s">
        <v>27</v>
      </c>
      <c r="E139" s="178"/>
      <c r="F139" s="133"/>
      <c r="G139" s="178"/>
      <c r="H139" s="95"/>
      <c r="I139" s="96"/>
      <c r="J139" s="96"/>
      <c r="K139" s="96"/>
      <c r="L139" s="96"/>
      <c r="M139" s="96"/>
      <c r="N139" s="96"/>
      <c r="O139" s="96"/>
      <c r="P139" s="96"/>
      <c r="Q139" s="96"/>
      <c r="R139" s="408"/>
      <c r="S139" s="98"/>
    </row>
    <row r="140" spans="1:19" ht="18.75">
      <c r="A140" s="100"/>
      <c r="B140" s="178"/>
      <c r="C140" s="91"/>
      <c r="D140" s="178"/>
      <c r="E140" s="178"/>
      <c r="F140" s="133"/>
      <c r="G140" s="178"/>
      <c r="H140" s="95"/>
      <c r="I140" s="96"/>
      <c r="J140" s="96"/>
      <c r="K140" s="96"/>
      <c r="L140" s="96"/>
      <c r="M140" s="96"/>
      <c r="N140" s="96"/>
      <c r="O140" s="96"/>
      <c r="P140" s="96"/>
      <c r="Q140" s="96"/>
      <c r="R140" s="408"/>
      <c r="S140" s="98"/>
    </row>
    <row r="141" spans="1:19" ht="150">
      <c r="A141" s="100">
        <v>45</v>
      </c>
      <c r="B141" s="200" t="s">
        <v>158</v>
      </c>
      <c r="C141" s="204" t="str">
        <f>[3]Combined!$B$65</f>
        <v>Consultancy to undertake periodic  Monitoring and Evaluation reviews with stakeholders, tracking  and documenting progress on indicators and assessment of economic impact in 25No towns.</v>
      </c>
      <c r="D141" s="178" t="s">
        <v>32</v>
      </c>
      <c r="E141" s="178" t="s">
        <v>38</v>
      </c>
      <c r="F141" s="133">
        <v>450000000</v>
      </c>
      <c r="G141" s="208" t="s">
        <v>63</v>
      </c>
      <c r="H141" s="95" t="str">
        <f>$H$8</f>
        <v xml:space="preserve">Shortlist with publication </v>
      </c>
      <c r="I141" s="96" t="s">
        <v>50</v>
      </c>
      <c r="J141" s="206">
        <v>43677</v>
      </c>
      <c r="K141" s="206">
        <f t="shared" ref="K141:R141" si="42">J141+30</f>
        <v>43707</v>
      </c>
      <c r="L141" s="206">
        <f t="shared" si="42"/>
        <v>43737</v>
      </c>
      <c r="M141" s="206">
        <f t="shared" si="42"/>
        <v>43767</v>
      </c>
      <c r="N141" s="206">
        <f t="shared" si="42"/>
        <v>43797</v>
      </c>
      <c r="O141" s="206">
        <f t="shared" si="42"/>
        <v>43827</v>
      </c>
      <c r="P141" s="206">
        <f t="shared" si="42"/>
        <v>43857</v>
      </c>
      <c r="Q141" s="206">
        <f t="shared" si="42"/>
        <v>43887</v>
      </c>
      <c r="R141" s="410">
        <f t="shared" si="42"/>
        <v>43917</v>
      </c>
      <c r="S141" s="98"/>
    </row>
    <row r="142" spans="1:19" ht="18.75">
      <c r="A142" s="100"/>
      <c r="B142" s="178"/>
      <c r="C142" s="91"/>
      <c r="D142" s="178" t="s">
        <v>27</v>
      </c>
      <c r="E142" s="178"/>
      <c r="F142" s="133"/>
      <c r="G142" s="178"/>
      <c r="H142" s="95"/>
      <c r="I142" s="96"/>
      <c r="J142" s="96"/>
      <c r="K142" s="96"/>
      <c r="L142" s="96"/>
      <c r="M142" s="96"/>
      <c r="N142" s="96"/>
      <c r="O142" s="96"/>
      <c r="P142" s="96"/>
      <c r="Q142" s="96"/>
      <c r="R142" s="408"/>
      <c r="S142" s="98"/>
    </row>
    <row r="143" spans="1:19" ht="18.75">
      <c r="A143" s="100"/>
      <c r="B143" s="178"/>
      <c r="C143" s="91"/>
      <c r="D143" s="178"/>
      <c r="E143" s="176"/>
      <c r="F143" s="133"/>
      <c r="G143" s="178"/>
      <c r="H143" s="95"/>
      <c r="I143" s="96"/>
      <c r="J143" s="96"/>
      <c r="K143" s="96"/>
      <c r="L143" s="96"/>
      <c r="M143" s="96"/>
      <c r="N143" s="96"/>
      <c r="O143" s="96"/>
      <c r="P143" s="96"/>
      <c r="Q143" s="96"/>
      <c r="R143" s="408"/>
      <c r="S143" s="98"/>
    </row>
    <row r="144" spans="1:19" ht="168.75">
      <c r="A144" s="100">
        <v>46</v>
      </c>
      <c r="B144" s="200" t="s">
        <v>158</v>
      </c>
      <c r="C144" s="203" t="str">
        <f>[3]Combined!$B$68</f>
        <v>Consultancy Services to Upgrade MIS Database to match present Planning, Budgeting requirement; Financial administration and Management; Contract and Performance Management of Consultants and Reporting</v>
      </c>
      <c r="D144" s="176" t="s">
        <v>26</v>
      </c>
      <c r="E144" s="176" t="s">
        <v>38</v>
      </c>
      <c r="F144" s="93">
        <v>115000000</v>
      </c>
      <c r="G144" s="208" t="s">
        <v>63</v>
      </c>
      <c r="H144" s="207" t="s">
        <v>365</v>
      </c>
      <c r="I144" s="96" t="s">
        <v>50</v>
      </c>
      <c r="J144" s="206">
        <v>43677</v>
      </c>
      <c r="K144" s="206">
        <f t="shared" ref="K144:R144" si="43">J144+30</f>
        <v>43707</v>
      </c>
      <c r="L144" s="206">
        <f t="shared" si="43"/>
        <v>43737</v>
      </c>
      <c r="M144" s="206">
        <f t="shared" si="43"/>
        <v>43767</v>
      </c>
      <c r="N144" s="206">
        <f t="shared" si="43"/>
        <v>43797</v>
      </c>
      <c r="O144" s="206">
        <f t="shared" si="43"/>
        <v>43827</v>
      </c>
      <c r="P144" s="206">
        <f t="shared" si="43"/>
        <v>43857</v>
      </c>
      <c r="Q144" s="206">
        <f t="shared" si="43"/>
        <v>43887</v>
      </c>
      <c r="R144" s="410">
        <f t="shared" si="43"/>
        <v>43917</v>
      </c>
      <c r="S144" s="98"/>
    </row>
    <row r="145" spans="1:19" ht="18.75">
      <c r="A145" s="100"/>
      <c r="B145" s="178"/>
      <c r="C145" s="91"/>
      <c r="D145" s="176" t="s">
        <v>27</v>
      </c>
      <c r="E145" s="176"/>
      <c r="F145" s="93"/>
      <c r="G145" s="178"/>
      <c r="H145" s="95"/>
      <c r="I145" s="96"/>
      <c r="J145" s="96"/>
      <c r="K145" s="96"/>
      <c r="L145" s="96"/>
      <c r="M145" s="96"/>
      <c r="N145" s="96"/>
      <c r="O145" s="96"/>
      <c r="P145" s="96"/>
      <c r="Q145" s="98"/>
      <c r="R145" s="408"/>
      <c r="S145" s="98"/>
    </row>
    <row r="146" spans="1:19" ht="18.75">
      <c r="A146" s="100"/>
      <c r="B146" s="178"/>
      <c r="C146" s="91"/>
      <c r="D146" s="176"/>
      <c r="E146" s="176"/>
      <c r="F146" s="93"/>
      <c r="G146" s="178"/>
      <c r="H146" s="95"/>
      <c r="I146" s="96"/>
      <c r="J146" s="96"/>
      <c r="K146" s="96"/>
      <c r="L146" s="96"/>
      <c r="M146" s="96"/>
      <c r="N146" s="96"/>
      <c r="O146" s="96"/>
      <c r="P146" s="96"/>
      <c r="Q146" s="98"/>
      <c r="R146" s="408"/>
      <c r="S146" s="98"/>
    </row>
    <row r="147" spans="1:19" ht="56.25">
      <c r="A147" s="100">
        <v>47</v>
      </c>
      <c r="B147" s="200" t="s">
        <v>158</v>
      </c>
      <c r="C147" s="203" t="str">
        <f>[3]Combined!$B$71</f>
        <v>Consultancy Services to undertake economic impact evaluation of WSSP I</v>
      </c>
      <c r="D147" s="176" t="s">
        <v>26</v>
      </c>
      <c r="E147" s="176" t="s">
        <v>38</v>
      </c>
      <c r="F147" s="93">
        <v>2100000000</v>
      </c>
      <c r="G147" s="208" t="s">
        <v>63</v>
      </c>
      <c r="H147" s="207" t="s">
        <v>366</v>
      </c>
      <c r="I147" s="96" t="s">
        <v>50</v>
      </c>
      <c r="J147" s="206">
        <v>43677</v>
      </c>
      <c r="K147" s="206">
        <f t="shared" ref="K147:R147" si="44">J147+30</f>
        <v>43707</v>
      </c>
      <c r="L147" s="206">
        <f t="shared" si="44"/>
        <v>43737</v>
      </c>
      <c r="M147" s="206">
        <f t="shared" si="44"/>
        <v>43767</v>
      </c>
      <c r="N147" s="206">
        <f t="shared" si="44"/>
        <v>43797</v>
      </c>
      <c r="O147" s="206">
        <f t="shared" si="44"/>
        <v>43827</v>
      </c>
      <c r="P147" s="206">
        <f t="shared" si="44"/>
        <v>43857</v>
      </c>
      <c r="Q147" s="206">
        <f t="shared" si="44"/>
        <v>43887</v>
      </c>
      <c r="R147" s="410">
        <f t="shared" si="44"/>
        <v>43917</v>
      </c>
      <c r="S147" s="98"/>
    </row>
    <row r="148" spans="1:19" ht="18.75">
      <c r="A148" s="100"/>
      <c r="B148" s="178"/>
      <c r="C148" s="91"/>
      <c r="D148" s="176" t="s">
        <v>27</v>
      </c>
      <c r="E148" s="176"/>
      <c r="F148" s="93"/>
      <c r="G148" s="178"/>
      <c r="H148" s="95"/>
      <c r="I148" s="96"/>
      <c r="J148" s="96"/>
      <c r="K148" s="96"/>
      <c r="L148" s="96"/>
      <c r="M148" s="96"/>
      <c r="N148" s="96"/>
      <c r="O148" s="96"/>
      <c r="P148" s="96"/>
      <c r="Q148" s="96"/>
      <c r="R148" s="408"/>
      <c r="S148" s="98"/>
    </row>
    <row r="149" spans="1:19" ht="18.75">
      <c r="A149" s="100"/>
      <c r="B149" s="178"/>
      <c r="C149" s="91"/>
      <c r="D149" s="176"/>
      <c r="E149" s="176"/>
      <c r="F149" s="93"/>
      <c r="G149" s="178"/>
      <c r="H149" s="95"/>
      <c r="I149" s="96"/>
      <c r="J149" s="96"/>
      <c r="K149" s="96"/>
      <c r="L149" s="96"/>
      <c r="M149" s="96"/>
      <c r="N149" s="96"/>
      <c r="O149" s="96"/>
      <c r="P149" s="96"/>
      <c r="Q149" s="96"/>
      <c r="R149" s="408"/>
      <c r="S149" s="98"/>
    </row>
    <row r="150" spans="1:19" ht="56.25">
      <c r="A150" s="100">
        <v>48</v>
      </c>
      <c r="B150" s="178" t="str">
        <f>$B$147</f>
        <v>WSDF-C</v>
      </c>
      <c r="C150" s="203" t="str">
        <f>[3]Combined!$B$74</f>
        <v xml:space="preserve">Consulatncy Services to undertake Mobilisation and household surveys </v>
      </c>
      <c r="D150" s="176" t="s">
        <v>26</v>
      </c>
      <c r="E150" s="176" t="s">
        <v>38</v>
      </c>
      <c r="F150" s="93">
        <v>500000000</v>
      </c>
      <c r="G150" s="178" t="str">
        <f t="shared" ref="G150:R150" si="45">G147</f>
        <v>GOU</v>
      </c>
      <c r="H150" s="207" t="str">
        <f t="shared" si="45"/>
        <v xml:space="preserve">Shortlist with Publication </v>
      </c>
      <c r="I150" s="206" t="str">
        <f t="shared" si="45"/>
        <v xml:space="preserve">Lumpsum </v>
      </c>
      <c r="J150" s="97">
        <f t="shared" si="45"/>
        <v>43677</v>
      </c>
      <c r="K150" s="206">
        <f t="shared" si="45"/>
        <v>43707</v>
      </c>
      <c r="L150" s="206">
        <f t="shared" si="45"/>
        <v>43737</v>
      </c>
      <c r="M150" s="206">
        <f t="shared" si="45"/>
        <v>43767</v>
      </c>
      <c r="N150" s="206">
        <f t="shared" si="45"/>
        <v>43797</v>
      </c>
      <c r="O150" s="206">
        <f t="shared" si="45"/>
        <v>43827</v>
      </c>
      <c r="P150" s="206">
        <f t="shared" si="45"/>
        <v>43857</v>
      </c>
      <c r="Q150" s="98">
        <f t="shared" si="45"/>
        <v>43887</v>
      </c>
      <c r="R150" s="408">
        <f t="shared" si="45"/>
        <v>43917</v>
      </c>
      <c r="S150" s="98"/>
    </row>
    <row r="151" spans="1:19" ht="18.75">
      <c r="A151" s="100"/>
      <c r="B151" s="178"/>
      <c r="C151" s="91"/>
      <c r="D151" s="176" t="s">
        <v>27</v>
      </c>
      <c r="E151" s="176"/>
      <c r="F151" s="93"/>
      <c r="G151" s="178"/>
      <c r="H151" s="95"/>
      <c r="I151" s="96"/>
      <c r="J151" s="96"/>
      <c r="K151" s="96"/>
      <c r="L151" s="96"/>
      <c r="M151" s="96"/>
      <c r="N151" s="96"/>
      <c r="O151" s="96"/>
      <c r="P151" s="96"/>
      <c r="Q151" s="96"/>
      <c r="R151" s="408"/>
      <c r="S151" s="98"/>
    </row>
    <row r="152" spans="1:19" ht="18.75">
      <c r="A152" s="100"/>
      <c r="B152" s="178"/>
      <c r="C152" s="91"/>
      <c r="D152" s="176"/>
      <c r="E152" s="176"/>
      <c r="F152" s="93"/>
      <c r="G152" s="178"/>
      <c r="H152" s="95"/>
      <c r="I152" s="96"/>
      <c r="J152" s="96"/>
      <c r="K152" s="96"/>
      <c r="L152" s="96"/>
      <c r="M152" s="96"/>
      <c r="N152" s="96"/>
      <c r="O152" s="96"/>
      <c r="P152" s="96"/>
      <c r="Q152" s="96"/>
      <c r="R152" s="408"/>
      <c r="S152" s="98"/>
    </row>
    <row r="153" spans="1:19" ht="75">
      <c r="A153" s="100">
        <v>49</v>
      </c>
      <c r="B153" s="85" t="s">
        <v>175</v>
      </c>
      <c r="C153" s="91" t="s">
        <v>179</v>
      </c>
      <c r="D153" s="176" t="s">
        <v>26</v>
      </c>
      <c r="E153" s="176" t="str">
        <f>$E$150</f>
        <v>UGX</v>
      </c>
      <c r="F153" s="93">
        <v>30000000</v>
      </c>
      <c r="G153" s="178"/>
      <c r="H153" s="207" t="s">
        <v>365</v>
      </c>
      <c r="I153" s="96" t="s">
        <v>50</v>
      </c>
      <c r="J153" s="206">
        <v>43677</v>
      </c>
      <c r="K153" s="206">
        <f t="shared" ref="K153:R153" si="46">J153+30</f>
        <v>43707</v>
      </c>
      <c r="L153" s="206">
        <f t="shared" si="46"/>
        <v>43737</v>
      </c>
      <c r="M153" s="206">
        <f t="shared" si="46"/>
        <v>43767</v>
      </c>
      <c r="N153" s="206">
        <f t="shared" si="46"/>
        <v>43797</v>
      </c>
      <c r="O153" s="206">
        <f t="shared" si="46"/>
        <v>43827</v>
      </c>
      <c r="P153" s="206">
        <f t="shared" si="46"/>
        <v>43857</v>
      </c>
      <c r="Q153" s="206">
        <f t="shared" si="46"/>
        <v>43887</v>
      </c>
      <c r="R153" s="410">
        <f t="shared" si="46"/>
        <v>43917</v>
      </c>
      <c r="S153" s="98"/>
    </row>
    <row r="154" spans="1:19" ht="18.75">
      <c r="A154" s="100"/>
      <c r="B154" s="178"/>
      <c r="C154" s="91"/>
      <c r="D154" s="176" t="s">
        <v>27</v>
      </c>
      <c r="E154" s="176"/>
      <c r="F154" s="93"/>
      <c r="G154" s="178"/>
      <c r="H154" s="207"/>
      <c r="I154" s="206"/>
      <c r="J154" s="206"/>
      <c r="K154" s="206"/>
      <c r="L154" s="206"/>
      <c r="M154" s="206"/>
      <c r="N154" s="206"/>
      <c r="O154" s="206"/>
      <c r="P154" s="206"/>
      <c r="Q154" s="206"/>
      <c r="R154" s="412"/>
      <c r="S154" s="98"/>
    </row>
    <row r="155" spans="1:19" ht="18.75">
      <c r="A155" s="100"/>
      <c r="B155" s="178"/>
      <c r="C155" s="91"/>
      <c r="D155" s="176"/>
      <c r="E155" s="92"/>
      <c r="F155" s="93"/>
      <c r="G155" s="178"/>
      <c r="H155" s="207"/>
      <c r="I155" s="206"/>
      <c r="J155" s="206"/>
      <c r="K155" s="206"/>
      <c r="L155" s="206"/>
      <c r="M155" s="206"/>
      <c r="N155" s="206"/>
      <c r="O155" s="206"/>
      <c r="P155" s="206"/>
      <c r="Q155" s="206"/>
      <c r="R155" s="412"/>
      <c r="S155" s="98"/>
    </row>
    <row r="156" spans="1:19" ht="37.5">
      <c r="A156" s="100">
        <v>50</v>
      </c>
      <c r="B156" s="85" t="s">
        <v>175</v>
      </c>
      <c r="C156" s="91" t="s">
        <v>184</v>
      </c>
      <c r="D156" s="92" t="s">
        <v>26</v>
      </c>
      <c r="E156" s="92" t="str">
        <f>E153</f>
        <v>UGX</v>
      </c>
      <c r="F156" s="93">
        <v>30000000</v>
      </c>
      <c r="G156" s="208" t="s">
        <v>63</v>
      </c>
      <c r="H156" s="207" t="s">
        <v>365</v>
      </c>
      <c r="I156" s="96" t="s">
        <v>50</v>
      </c>
      <c r="J156" s="206">
        <v>43677</v>
      </c>
      <c r="K156" s="206">
        <f t="shared" ref="K156:R156" si="47">J156+30</f>
        <v>43707</v>
      </c>
      <c r="L156" s="206">
        <f t="shared" si="47"/>
        <v>43737</v>
      </c>
      <c r="M156" s="206">
        <f t="shared" si="47"/>
        <v>43767</v>
      </c>
      <c r="N156" s="206">
        <f t="shared" si="47"/>
        <v>43797</v>
      </c>
      <c r="O156" s="206">
        <f t="shared" si="47"/>
        <v>43827</v>
      </c>
      <c r="P156" s="206">
        <f t="shared" si="47"/>
        <v>43857</v>
      </c>
      <c r="Q156" s="206">
        <f t="shared" si="47"/>
        <v>43887</v>
      </c>
      <c r="R156" s="410">
        <f t="shared" si="47"/>
        <v>43917</v>
      </c>
      <c r="S156" s="98"/>
    </row>
    <row r="157" spans="1:19" ht="18.75">
      <c r="A157" s="100"/>
      <c r="B157" s="92"/>
      <c r="C157" s="135"/>
      <c r="D157" s="92" t="s">
        <v>27</v>
      </c>
      <c r="E157" s="92"/>
      <c r="F157" s="136"/>
      <c r="G157" s="89"/>
      <c r="H157" s="207"/>
      <c r="I157" s="206"/>
      <c r="J157" s="206"/>
      <c r="K157" s="206"/>
      <c r="L157" s="206"/>
      <c r="M157" s="206"/>
      <c r="N157" s="206"/>
      <c r="O157" s="206"/>
      <c r="P157" s="206"/>
      <c r="Q157" s="257"/>
      <c r="R157" s="412"/>
      <c r="S157" s="98"/>
    </row>
    <row r="158" spans="1:19" ht="18.75">
      <c r="A158" s="100"/>
      <c r="B158" s="92"/>
      <c r="C158" s="135"/>
      <c r="D158" s="92"/>
      <c r="E158" s="164"/>
      <c r="F158" s="136"/>
      <c r="G158" s="89"/>
      <c r="H158" s="207"/>
      <c r="I158" s="206"/>
      <c r="J158" s="206"/>
      <c r="K158" s="206"/>
      <c r="L158" s="206"/>
      <c r="M158" s="206"/>
      <c r="N158" s="206"/>
      <c r="O158" s="206"/>
      <c r="P158" s="206"/>
      <c r="Q158" s="257"/>
      <c r="R158" s="412"/>
      <c r="S158" s="98"/>
    </row>
    <row r="159" spans="1:19" ht="75">
      <c r="A159" s="100">
        <v>51</v>
      </c>
      <c r="B159" s="85" t="s">
        <v>175</v>
      </c>
      <c r="C159" s="91" t="s">
        <v>185</v>
      </c>
      <c r="D159" s="114" t="s">
        <v>26</v>
      </c>
      <c r="E159" s="164" t="str">
        <f>E153</f>
        <v>UGX</v>
      </c>
      <c r="F159" s="93">
        <v>100000000</v>
      </c>
      <c r="G159" s="208" t="s">
        <v>63</v>
      </c>
      <c r="H159" s="207" t="s">
        <v>365</v>
      </c>
      <c r="I159" s="96" t="s">
        <v>50</v>
      </c>
      <c r="J159" s="206">
        <v>43677</v>
      </c>
      <c r="K159" s="206">
        <f t="shared" ref="K159:R159" si="48">J159+30</f>
        <v>43707</v>
      </c>
      <c r="L159" s="206">
        <f t="shared" si="48"/>
        <v>43737</v>
      </c>
      <c r="M159" s="206">
        <f t="shared" si="48"/>
        <v>43767</v>
      </c>
      <c r="N159" s="206">
        <f t="shared" si="48"/>
        <v>43797</v>
      </c>
      <c r="O159" s="206">
        <f t="shared" si="48"/>
        <v>43827</v>
      </c>
      <c r="P159" s="206">
        <f t="shared" si="48"/>
        <v>43857</v>
      </c>
      <c r="Q159" s="206">
        <f t="shared" si="48"/>
        <v>43887</v>
      </c>
      <c r="R159" s="410">
        <f t="shared" si="48"/>
        <v>43917</v>
      </c>
      <c r="S159" s="98"/>
    </row>
    <row r="160" spans="1:19" ht="18.75">
      <c r="A160" s="100"/>
      <c r="B160" s="89"/>
      <c r="C160" s="135"/>
      <c r="D160" s="114" t="s">
        <v>27</v>
      </c>
      <c r="E160" s="164"/>
      <c r="F160" s="136"/>
      <c r="G160" s="89"/>
      <c r="H160" s="207"/>
      <c r="I160" s="206"/>
      <c r="J160" s="206"/>
      <c r="K160" s="206"/>
      <c r="L160" s="206"/>
      <c r="M160" s="206"/>
      <c r="N160" s="206"/>
      <c r="O160" s="206"/>
      <c r="P160" s="206"/>
      <c r="Q160" s="257"/>
      <c r="R160" s="412"/>
      <c r="S160" s="98"/>
    </row>
    <row r="161" spans="1:19" ht="18.75">
      <c r="A161" s="100"/>
      <c r="B161" s="89"/>
      <c r="C161" s="135"/>
      <c r="D161" s="114"/>
      <c r="E161" s="164"/>
      <c r="F161" s="136"/>
      <c r="G161" s="89"/>
      <c r="H161" s="207"/>
      <c r="I161" s="206"/>
      <c r="J161" s="206"/>
      <c r="K161" s="206"/>
      <c r="L161" s="206"/>
      <c r="M161" s="206"/>
      <c r="N161" s="206"/>
      <c r="O161" s="206"/>
      <c r="P161" s="206"/>
      <c r="Q161" s="257"/>
      <c r="R161" s="412"/>
      <c r="S161" s="98"/>
    </row>
    <row r="162" spans="1:19" s="4" customFormat="1" ht="56.25">
      <c r="A162" s="100">
        <v>52</v>
      </c>
      <c r="B162" s="85" t="s">
        <v>194</v>
      </c>
      <c r="C162" s="91" t="str">
        <f>'[4]FSSD pro. plan 12-20'!$B$26</f>
        <v>Procurement of GIS Capacity building and re-tooling consultant</v>
      </c>
      <c r="D162" s="114" t="s">
        <v>26</v>
      </c>
      <c r="E162" s="164" t="str">
        <f>$E$159</f>
        <v>UGX</v>
      </c>
      <c r="F162" s="93">
        <f>'[4]FSSD pro. plan 12-20'!$E$26</f>
        <v>683000000</v>
      </c>
      <c r="G162" s="208" t="s">
        <v>63</v>
      </c>
      <c r="H162" s="207" t="s">
        <v>368</v>
      </c>
      <c r="I162" s="96" t="s">
        <v>50</v>
      </c>
      <c r="J162" s="206">
        <v>43677</v>
      </c>
      <c r="K162" s="206">
        <f t="shared" ref="K162:R162" si="49">J162+30</f>
        <v>43707</v>
      </c>
      <c r="L162" s="206">
        <f t="shared" si="49"/>
        <v>43737</v>
      </c>
      <c r="M162" s="206">
        <f t="shared" si="49"/>
        <v>43767</v>
      </c>
      <c r="N162" s="206">
        <f t="shared" si="49"/>
        <v>43797</v>
      </c>
      <c r="O162" s="206">
        <f t="shared" si="49"/>
        <v>43827</v>
      </c>
      <c r="P162" s="206">
        <f t="shared" si="49"/>
        <v>43857</v>
      </c>
      <c r="Q162" s="206">
        <f t="shared" si="49"/>
        <v>43887</v>
      </c>
      <c r="R162" s="410">
        <f t="shared" si="49"/>
        <v>43917</v>
      </c>
      <c r="S162" s="98"/>
    </row>
    <row r="163" spans="1:19" s="4" customFormat="1" ht="18.75">
      <c r="A163" s="100"/>
      <c r="B163" s="89"/>
      <c r="C163" s="91"/>
      <c r="D163" s="114" t="s">
        <v>27</v>
      </c>
      <c r="E163" s="164"/>
      <c r="F163" s="136"/>
      <c r="G163" s="89"/>
      <c r="H163" s="207"/>
      <c r="I163" s="206"/>
      <c r="J163" s="206"/>
      <c r="K163" s="206"/>
      <c r="L163" s="206"/>
      <c r="M163" s="206"/>
      <c r="N163" s="206"/>
      <c r="O163" s="206"/>
      <c r="P163" s="206"/>
      <c r="Q163" s="206"/>
      <c r="R163" s="412"/>
      <c r="S163" s="98"/>
    </row>
    <row r="164" spans="1:19" s="4" customFormat="1" ht="18.75">
      <c r="A164" s="100"/>
      <c r="B164" s="89"/>
      <c r="C164" s="91"/>
      <c r="D164" s="114"/>
      <c r="E164" s="92"/>
      <c r="F164" s="136"/>
      <c r="G164" s="89"/>
      <c r="H164" s="207"/>
      <c r="I164" s="206"/>
      <c r="J164" s="206"/>
      <c r="K164" s="206"/>
      <c r="L164" s="206"/>
      <c r="M164" s="206"/>
      <c r="N164" s="206"/>
      <c r="O164" s="206"/>
      <c r="P164" s="206"/>
      <c r="Q164" s="206"/>
      <c r="R164" s="412"/>
      <c r="S164" s="98"/>
    </row>
    <row r="165" spans="1:19" ht="37.5">
      <c r="A165" s="100">
        <v>53</v>
      </c>
      <c r="B165" s="92" t="str">
        <f>$B$162</f>
        <v>FSSD</v>
      </c>
      <c r="C165" s="203" t="str">
        <f>'[4]FSSD pro. plan 12-20'!$B$27</f>
        <v>Procurement of Forestry Assessment consultant</v>
      </c>
      <c r="D165" s="92" t="s">
        <v>26</v>
      </c>
      <c r="E165" s="92" t="str">
        <f>$E$162</f>
        <v>UGX</v>
      </c>
      <c r="F165" s="93">
        <v>740000000</v>
      </c>
      <c r="G165" s="208" t="s">
        <v>63</v>
      </c>
      <c r="H165" s="207" t="s">
        <v>368</v>
      </c>
      <c r="I165" s="96" t="s">
        <v>50</v>
      </c>
      <c r="J165" s="206">
        <v>43677</v>
      </c>
      <c r="K165" s="206">
        <f t="shared" ref="K165:R165" si="50">J165+30</f>
        <v>43707</v>
      </c>
      <c r="L165" s="206">
        <f t="shared" si="50"/>
        <v>43737</v>
      </c>
      <c r="M165" s="206">
        <f t="shared" si="50"/>
        <v>43767</v>
      </c>
      <c r="N165" s="206">
        <f t="shared" si="50"/>
        <v>43797</v>
      </c>
      <c r="O165" s="206">
        <f t="shared" si="50"/>
        <v>43827</v>
      </c>
      <c r="P165" s="206">
        <f t="shared" si="50"/>
        <v>43857</v>
      </c>
      <c r="Q165" s="206">
        <f t="shared" si="50"/>
        <v>43887</v>
      </c>
      <c r="R165" s="410">
        <f t="shared" si="50"/>
        <v>43917</v>
      </c>
      <c r="S165" s="98"/>
    </row>
    <row r="166" spans="1:19" ht="18.75">
      <c r="A166" s="100"/>
      <c r="B166" s="90"/>
      <c r="C166" s="91"/>
      <c r="D166" s="92" t="s">
        <v>27</v>
      </c>
      <c r="E166" s="92"/>
      <c r="F166" s="136"/>
      <c r="G166" s="89"/>
      <c r="H166" s="207"/>
      <c r="I166" s="206"/>
      <c r="J166" s="206"/>
      <c r="K166" s="206"/>
      <c r="L166" s="206"/>
      <c r="M166" s="206"/>
      <c r="N166" s="206"/>
      <c r="O166" s="206"/>
      <c r="P166" s="206"/>
      <c r="Q166" s="206"/>
      <c r="R166" s="412"/>
      <c r="S166" s="98"/>
    </row>
    <row r="167" spans="1:19" ht="18.75">
      <c r="A167" s="100"/>
      <c r="B167" s="90"/>
      <c r="C167" s="91"/>
      <c r="D167" s="92"/>
      <c r="E167" s="92"/>
      <c r="F167" s="93"/>
      <c r="G167" s="89"/>
      <c r="H167" s="207"/>
      <c r="I167" s="206"/>
      <c r="J167" s="206"/>
      <c r="K167" s="206"/>
      <c r="L167" s="206"/>
      <c r="M167" s="206"/>
      <c r="N167" s="206"/>
      <c r="O167" s="206"/>
      <c r="P167" s="206"/>
      <c r="Q167" s="206"/>
      <c r="R167" s="412"/>
      <c r="S167" s="98"/>
    </row>
    <row r="168" spans="1:19" ht="56.25">
      <c r="A168" s="100">
        <v>54</v>
      </c>
      <c r="B168" s="92" t="str">
        <f>$B$162</f>
        <v>FSSD</v>
      </c>
      <c r="C168" s="203" t="str">
        <f>'[4]FSSD pro. plan 12-20'!$B$28</f>
        <v>Procurement of consultant on energy conservation Technologies</v>
      </c>
      <c r="D168" s="92" t="s">
        <v>26</v>
      </c>
      <c r="E168" s="92" t="str">
        <f>$E$162</f>
        <v>UGX</v>
      </c>
      <c r="F168" s="137">
        <f>'[4]FSSD pro. plan 12-20'!$E$28</f>
        <v>360000000</v>
      </c>
      <c r="G168" s="208" t="s">
        <v>63</v>
      </c>
      <c r="H168" s="207" t="s">
        <v>368</v>
      </c>
      <c r="I168" s="96" t="s">
        <v>50</v>
      </c>
      <c r="J168" s="206">
        <v>43677</v>
      </c>
      <c r="K168" s="206">
        <f t="shared" ref="K168:R168" si="51">J168+30</f>
        <v>43707</v>
      </c>
      <c r="L168" s="206">
        <f t="shared" si="51"/>
        <v>43737</v>
      </c>
      <c r="M168" s="206">
        <f t="shared" si="51"/>
        <v>43767</v>
      </c>
      <c r="N168" s="206">
        <f t="shared" si="51"/>
        <v>43797</v>
      </c>
      <c r="O168" s="206">
        <f t="shared" si="51"/>
        <v>43827</v>
      </c>
      <c r="P168" s="206">
        <f t="shared" si="51"/>
        <v>43857</v>
      </c>
      <c r="Q168" s="206">
        <f t="shared" si="51"/>
        <v>43887</v>
      </c>
      <c r="R168" s="410">
        <f t="shared" si="51"/>
        <v>43917</v>
      </c>
      <c r="S168" s="98"/>
    </row>
    <row r="169" spans="1:19" ht="18.75">
      <c r="A169" s="100"/>
      <c r="B169" s="90"/>
      <c r="C169" s="91"/>
      <c r="D169" s="92" t="s">
        <v>27</v>
      </c>
      <c r="E169" s="92"/>
      <c r="F169" s="93"/>
      <c r="G169" s="89"/>
      <c r="H169" s="207"/>
      <c r="I169" s="206"/>
      <c r="J169" s="206"/>
      <c r="K169" s="206"/>
      <c r="L169" s="206"/>
      <c r="M169" s="206"/>
      <c r="N169" s="206"/>
      <c r="O169" s="206"/>
      <c r="P169" s="206"/>
      <c r="Q169" s="206"/>
      <c r="R169" s="412"/>
      <c r="S169" s="98"/>
    </row>
    <row r="170" spans="1:19" ht="18.75">
      <c r="A170" s="100"/>
      <c r="B170" s="90"/>
      <c r="C170" s="91"/>
      <c r="D170" s="92"/>
      <c r="E170" s="92"/>
      <c r="F170" s="93"/>
      <c r="G170" s="89"/>
      <c r="H170" s="207"/>
      <c r="I170" s="206"/>
      <c r="J170" s="206"/>
      <c r="K170" s="206"/>
      <c r="L170" s="206"/>
      <c r="M170" s="206"/>
      <c r="N170" s="206"/>
      <c r="O170" s="206"/>
      <c r="P170" s="206"/>
      <c r="Q170" s="206"/>
      <c r="R170" s="412"/>
      <c r="S170" s="98"/>
    </row>
    <row r="171" spans="1:19" s="5" customFormat="1" ht="37.5">
      <c r="A171" s="100">
        <v>55</v>
      </c>
      <c r="B171" s="92" t="str">
        <f>$B$162</f>
        <v>FSSD</v>
      </c>
      <c r="C171" s="138" t="str">
        <f>'[4]FSSD pro. plan 12-20'!$B$29</f>
        <v xml:space="preserve">Consumables (cleaning materials) </v>
      </c>
      <c r="D171" s="92" t="s">
        <v>26</v>
      </c>
      <c r="E171" s="92" t="str">
        <f>$E$162</f>
        <v>UGX</v>
      </c>
      <c r="F171" s="93">
        <v>12000000</v>
      </c>
      <c r="G171" s="208" t="s">
        <v>63</v>
      </c>
      <c r="H171" s="207" t="s">
        <v>365</v>
      </c>
      <c r="I171" s="96" t="s">
        <v>50</v>
      </c>
      <c r="J171" s="206">
        <v>43677</v>
      </c>
      <c r="K171" s="206">
        <f t="shared" ref="K171:R171" si="52">J171+30</f>
        <v>43707</v>
      </c>
      <c r="L171" s="206">
        <f t="shared" si="52"/>
        <v>43737</v>
      </c>
      <c r="M171" s="206">
        <f t="shared" si="52"/>
        <v>43767</v>
      </c>
      <c r="N171" s="206">
        <f t="shared" si="52"/>
        <v>43797</v>
      </c>
      <c r="O171" s="206">
        <f t="shared" si="52"/>
        <v>43827</v>
      </c>
      <c r="P171" s="206">
        <f t="shared" si="52"/>
        <v>43857</v>
      </c>
      <c r="Q171" s="206">
        <f t="shared" si="52"/>
        <v>43887</v>
      </c>
      <c r="R171" s="410">
        <f t="shared" si="52"/>
        <v>43917</v>
      </c>
      <c r="S171" s="98"/>
    </row>
    <row r="172" spans="1:19" s="5" customFormat="1" ht="18.75">
      <c r="A172" s="100"/>
      <c r="B172" s="90"/>
      <c r="C172" s="91"/>
      <c r="D172" s="92" t="s">
        <v>27</v>
      </c>
      <c r="E172" s="92"/>
      <c r="F172" s="93"/>
      <c r="G172" s="89"/>
      <c r="H172" s="207"/>
      <c r="I172" s="206"/>
      <c r="J172" s="206"/>
      <c r="K172" s="206"/>
      <c r="L172" s="206"/>
      <c r="M172" s="206"/>
      <c r="N172" s="206"/>
      <c r="O172" s="206"/>
      <c r="P172" s="206"/>
      <c r="Q172" s="206"/>
      <c r="R172" s="412"/>
      <c r="S172" s="98"/>
    </row>
    <row r="173" spans="1:19" s="5" customFormat="1" ht="18.75">
      <c r="A173" s="100"/>
      <c r="B173" s="90"/>
      <c r="C173" s="91"/>
      <c r="D173" s="92"/>
      <c r="E173" s="92"/>
      <c r="F173" s="93"/>
      <c r="G173" s="89"/>
      <c r="H173" s="207"/>
      <c r="I173" s="206"/>
      <c r="J173" s="206"/>
      <c r="K173" s="206"/>
      <c r="L173" s="206"/>
      <c r="M173" s="206"/>
      <c r="N173" s="206"/>
      <c r="O173" s="206"/>
      <c r="P173" s="206"/>
      <c r="Q173" s="206"/>
      <c r="R173" s="412"/>
      <c r="S173" s="98"/>
    </row>
    <row r="174" spans="1:19" ht="36.75" customHeight="1">
      <c r="A174" s="100">
        <v>56</v>
      </c>
      <c r="B174" s="92" t="str">
        <f>$B$162</f>
        <v>FSSD</v>
      </c>
      <c r="C174" s="203" t="str">
        <f>'[4]FSSD pro. plan 12-20'!$B$31</f>
        <v>Recruitment of Forest Officers</v>
      </c>
      <c r="D174" s="92" t="s">
        <v>26</v>
      </c>
      <c r="E174" s="92" t="str">
        <f>$E$171</f>
        <v>UGX</v>
      </c>
      <c r="F174" s="93">
        <f>'[4]FSSD pro. plan 12-20'!$E$31</f>
        <v>52800000</v>
      </c>
      <c r="G174" s="208" t="s">
        <v>63</v>
      </c>
      <c r="H174" s="207" t="s">
        <v>365</v>
      </c>
      <c r="I174" s="96" t="s">
        <v>50</v>
      </c>
      <c r="J174" s="206">
        <v>43677</v>
      </c>
      <c r="K174" s="206">
        <f t="shared" ref="K174:R174" si="53">J174+30</f>
        <v>43707</v>
      </c>
      <c r="L174" s="206">
        <f t="shared" si="53"/>
        <v>43737</v>
      </c>
      <c r="M174" s="206">
        <f t="shared" si="53"/>
        <v>43767</v>
      </c>
      <c r="N174" s="206">
        <f t="shared" si="53"/>
        <v>43797</v>
      </c>
      <c r="O174" s="206">
        <f t="shared" si="53"/>
        <v>43827</v>
      </c>
      <c r="P174" s="206">
        <f t="shared" si="53"/>
        <v>43857</v>
      </c>
      <c r="Q174" s="206">
        <f t="shared" si="53"/>
        <v>43887</v>
      </c>
      <c r="R174" s="410">
        <f t="shared" si="53"/>
        <v>43917</v>
      </c>
      <c r="S174" s="98"/>
    </row>
    <row r="175" spans="1:19" ht="36.75" customHeight="1">
      <c r="A175" s="100"/>
      <c r="B175" s="90"/>
      <c r="C175" s="91"/>
      <c r="D175" s="92" t="s">
        <v>27</v>
      </c>
      <c r="E175" s="92"/>
      <c r="F175" s="93"/>
      <c r="G175" s="89"/>
      <c r="H175" s="207"/>
      <c r="I175" s="206"/>
      <c r="J175" s="206"/>
      <c r="K175" s="206"/>
      <c r="L175" s="206"/>
      <c r="M175" s="206"/>
      <c r="N175" s="206"/>
      <c r="O175" s="206"/>
      <c r="P175" s="206"/>
      <c r="Q175" s="206"/>
      <c r="R175" s="412"/>
      <c r="S175" s="98"/>
    </row>
    <row r="176" spans="1:19" ht="36.75" customHeight="1">
      <c r="A176" s="100"/>
      <c r="B176" s="90"/>
      <c r="C176" s="91"/>
      <c r="D176" s="92"/>
      <c r="E176" s="92"/>
      <c r="F176" s="93"/>
      <c r="G176" s="89"/>
      <c r="H176" s="207"/>
      <c r="I176" s="206"/>
      <c r="J176" s="206"/>
      <c r="K176" s="206"/>
      <c r="L176" s="206"/>
      <c r="M176" s="206"/>
      <c r="N176" s="206"/>
      <c r="O176" s="206"/>
      <c r="P176" s="206"/>
      <c r="Q176" s="206"/>
      <c r="R176" s="412"/>
      <c r="S176" s="98"/>
    </row>
    <row r="177" spans="1:19" ht="37.5">
      <c r="A177" s="100">
        <v>57</v>
      </c>
      <c r="B177" s="92" t="str">
        <f>$B$162</f>
        <v>FSSD</v>
      </c>
      <c r="C177" s="203" t="str">
        <f>'[4]FSSD pro. plan 12-20'!$B$32</f>
        <v>Recruitment of IT Specialist/GIS</v>
      </c>
      <c r="D177" s="92" t="s">
        <v>26</v>
      </c>
      <c r="E177" s="92" t="str">
        <f>$E$174</f>
        <v>UGX</v>
      </c>
      <c r="F177" s="93">
        <f>'[4]FSSD pro. plan 12-20'!$E$33</f>
        <v>26400000</v>
      </c>
      <c r="G177" s="208" t="s">
        <v>63</v>
      </c>
      <c r="H177" s="207" t="s">
        <v>365</v>
      </c>
      <c r="I177" s="96" t="s">
        <v>50</v>
      </c>
      <c r="J177" s="206">
        <v>43677</v>
      </c>
      <c r="K177" s="206">
        <f t="shared" ref="K177:R177" si="54">J177+30</f>
        <v>43707</v>
      </c>
      <c r="L177" s="206">
        <f t="shared" si="54"/>
        <v>43737</v>
      </c>
      <c r="M177" s="206">
        <f t="shared" si="54"/>
        <v>43767</v>
      </c>
      <c r="N177" s="206">
        <f t="shared" si="54"/>
        <v>43797</v>
      </c>
      <c r="O177" s="206">
        <f t="shared" si="54"/>
        <v>43827</v>
      </c>
      <c r="P177" s="206">
        <f t="shared" si="54"/>
        <v>43857</v>
      </c>
      <c r="Q177" s="206">
        <f t="shared" si="54"/>
        <v>43887</v>
      </c>
      <c r="R177" s="410">
        <f t="shared" si="54"/>
        <v>43917</v>
      </c>
      <c r="S177" s="98"/>
    </row>
    <row r="178" spans="1:19" ht="18.75">
      <c r="A178" s="100"/>
      <c r="B178" s="90"/>
      <c r="C178" s="91"/>
      <c r="D178" s="92" t="s">
        <v>27</v>
      </c>
      <c r="E178" s="92"/>
      <c r="F178" s="93"/>
      <c r="G178" s="89"/>
      <c r="H178" s="207"/>
      <c r="I178" s="206"/>
      <c r="J178" s="206"/>
      <c r="K178" s="206"/>
      <c r="L178" s="206"/>
      <c r="M178" s="206"/>
      <c r="N178" s="206"/>
      <c r="O178" s="206"/>
      <c r="P178" s="206"/>
      <c r="Q178" s="206"/>
      <c r="R178" s="412"/>
      <c r="S178" s="98"/>
    </row>
    <row r="179" spans="1:19" ht="18.75">
      <c r="A179" s="100"/>
      <c r="B179" s="90"/>
      <c r="C179" s="91"/>
      <c r="D179" s="92"/>
      <c r="E179" s="92"/>
      <c r="F179" s="93"/>
      <c r="G179" s="89"/>
      <c r="H179" s="207"/>
      <c r="I179" s="206"/>
      <c r="J179" s="206"/>
      <c r="K179" s="206"/>
      <c r="L179" s="206"/>
      <c r="M179" s="206"/>
      <c r="N179" s="206"/>
      <c r="O179" s="206"/>
      <c r="P179" s="206"/>
      <c r="Q179" s="206"/>
      <c r="R179" s="412"/>
      <c r="S179" s="98"/>
    </row>
    <row r="180" spans="1:19" s="2" customFormat="1" ht="37.5">
      <c r="A180" s="100">
        <v>58</v>
      </c>
      <c r="B180" s="92" t="str">
        <f>$B$162</f>
        <v>FSSD</v>
      </c>
      <c r="C180" s="91" t="str">
        <f>'[4]FSSD pro. plan 12-20'!$B$33</f>
        <v>Recruitment of Statistician</v>
      </c>
      <c r="D180" s="92" t="s">
        <v>26</v>
      </c>
      <c r="E180" s="92" t="str">
        <f>$E$174</f>
        <v>UGX</v>
      </c>
      <c r="F180" s="93">
        <f>'[4]FSSD pro. plan 12-20'!$E$33</f>
        <v>26400000</v>
      </c>
      <c r="G180" s="208" t="s">
        <v>63</v>
      </c>
      <c r="H180" s="207" t="s">
        <v>365</v>
      </c>
      <c r="I180" s="96" t="s">
        <v>50</v>
      </c>
      <c r="J180" s="206">
        <v>43677</v>
      </c>
      <c r="K180" s="206">
        <f t="shared" ref="K180:R180" si="55">J180+30</f>
        <v>43707</v>
      </c>
      <c r="L180" s="206">
        <f t="shared" si="55"/>
        <v>43737</v>
      </c>
      <c r="M180" s="206">
        <f t="shared" si="55"/>
        <v>43767</v>
      </c>
      <c r="N180" s="206">
        <f t="shared" si="55"/>
        <v>43797</v>
      </c>
      <c r="O180" s="206">
        <f t="shared" si="55"/>
        <v>43827</v>
      </c>
      <c r="P180" s="206">
        <f t="shared" si="55"/>
        <v>43857</v>
      </c>
      <c r="Q180" s="206">
        <f t="shared" si="55"/>
        <v>43887</v>
      </c>
      <c r="R180" s="410">
        <f t="shared" si="55"/>
        <v>43917</v>
      </c>
      <c r="S180" s="98"/>
    </row>
    <row r="181" spans="1:19" s="2" customFormat="1" ht="18.75">
      <c r="A181" s="100"/>
      <c r="B181" s="90"/>
      <c r="C181" s="91"/>
      <c r="D181" s="92" t="s">
        <v>27</v>
      </c>
      <c r="E181" s="92"/>
      <c r="F181" s="93"/>
      <c r="G181" s="89"/>
      <c r="H181" s="207"/>
      <c r="I181" s="206"/>
      <c r="J181" s="206"/>
      <c r="K181" s="206"/>
      <c r="L181" s="206"/>
      <c r="M181" s="206"/>
      <c r="N181" s="206"/>
      <c r="O181" s="206"/>
      <c r="P181" s="206"/>
      <c r="Q181" s="206"/>
      <c r="R181" s="412"/>
      <c r="S181" s="98"/>
    </row>
    <row r="182" spans="1:19" s="2" customFormat="1" ht="18.75">
      <c r="A182" s="100"/>
      <c r="B182" s="90"/>
      <c r="C182" s="91"/>
      <c r="D182" s="92"/>
      <c r="E182" s="92"/>
      <c r="F182" s="93"/>
      <c r="G182" s="89"/>
      <c r="H182" s="207"/>
      <c r="I182" s="206"/>
      <c r="J182" s="206"/>
      <c r="K182" s="206"/>
      <c r="L182" s="206"/>
      <c r="M182" s="206"/>
      <c r="N182" s="206"/>
      <c r="O182" s="206"/>
      <c r="P182" s="206"/>
      <c r="Q182" s="206"/>
      <c r="R182" s="412"/>
      <c r="S182" s="98"/>
    </row>
    <row r="183" spans="1:19" s="2" customFormat="1" ht="37.5">
      <c r="A183" s="100">
        <v>59</v>
      </c>
      <c r="B183" s="92" t="str">
        <f>$B$162</f>
        <v>FSSD</v>
      </c>
      <c r="C183" s="203" t="str">
        <f>'[4]FSSD pro. plan 12-20'!$B$34</f>
        <v>Vehicle service and maintenance</v>
      </c>
      <c r="D183" s="92" t="s">
        <v>26</v>
      </c>
      <c r="E183" s="92" t="str">
        <f>$E$174</f>
        <v>UGX</v>
      </c>
      <c r="F183" s="210">
        <v>35000000</v>
      </c>
      <c r="G183" s="208" t="s">
        <v>63</v>
      </c>
      <c r="H183" s="207" t="s">
        <v>365</v>
      </c>
      <c r="I183" s="96" t="s">
        <v>50</v>
      </c>
      <c r="J183" s="206">
        <v>43677</v>
      </c>
      <c r="K183" s="206">
        <f t="shared" ref="K183:R183" si="56">J183+30</f>
        <v>43707</v>
      </c>
      <c r="L183" s="206">
        <f t="shared" si="56"/>
        <v>43737</v>
      </c>
      <c r="M183" s="206">
        <f t="shared" si="56"/>
        <v>43767</v>
      </c>
      <c r="N183" s="206">
        <f t="shared" si="56"/>
        <v>43797</v>
      </c>
      <c r="O183" s="206">
        <f t="shared" si="56"/>
        <v>43827</v>
      </c>
      <c r="P183" s="206">
        <f t="shared" si="56"/>
        <v>43857</v>
      </c>
      <c r="Q183" s="206">
        <f t="shared" si="56"/>
        <v>43887</v>
      </c>
      <c r="R183" s="410">
        <f t="shared" si="56"/>
        <v>43917</v>
      </c>
      <c r="S183" s="98"/>
    </row>
    <row r="184" spans="1:19" s="2" customFormat="1" ht="18.75">
      <c r="A184" s="100"/>
      <c r="B184" s="90"/>
      <c r="C184" s="91"/>
      <c r="D184" s="92" t="s">
        <v>27</v>
      </c>
      <c r="E184" s="92"/>
      <c r="F184" s="93"/>
      <c r="G184" s="89"/>
      <c r="H184" s="207"/>
      <c r="I184" s="206"/>
      <c r="J184" s="206"/>
      <c r="K184" s="206"/>
      <c r="L184" s="206"/>
      <c r="M184" s="206"/>
      <c r="N184" s="206"/>
      <c r="O184" s="206"/>
      <c r="P184" s="206"/>
      <c r="Q184" s="206"/>
      <c r="R184" s="412"/>
      <c r="S184" s="98"/>
    </row>
    <row r="185" spans="1:19" s="2" customFormat="1" ht="18.75">
      <c r="A185" s="100"/>
      <c r="B185" s="90"/>
      <c r="C185" s="91"/>
      <c r="D185" s="92"/>
      <c r="E185" s="92"/>
      <c r="F185" s="93"/>
      <c r="G185" s="89"/>
      <c r="H185" s="207"/>
      <c r="I185" s="206"/>
      <c r="J185" s="206"/>
      <c r="K185" s="206"/>
      <c r="L185" s="206"/>
      <c r="M185" s="206"/>
      <c r="N185" s="206"/>
      <c r="O185" s="206"/>
      <c r="P185" s="206"/>
      <c r="Q185" s="206"/>
      <c r="R185" s="412"/>
      <c r="S185" s="98"/>
    </row>
    <row r="186" spans="1:19" s="2" customFormat="1" ht="37.5">
      <c r="A186" s="100">
        <v>60</v>
      </c>
      <c r="B186" s="90" t="str">
        <f>$B$183</f>
        <v>FSSD</v>
      </c>
      <c r="C186" s="91" t="str">
        <f>'[4]FSSD pro. plan 12-20'!$B$36</f>
        <v>Vehicle tyres</v>
      </c>
      <c r="D186" s="92" t="s">
        <v>26</v>
      </c>
      <c r="E186" s="92" t="s">
        <v>38</v>
      </c>
      <c r="F186" s="93">
        <v>25000000</v>
      </c>
      <c r="G186" s="208" t="s">
        <v>63</v>
      </c>
      <c r="H186" s="207" t="s">
        <v>365</v>
      </c>
      <c r="I186" s="96" t="s">
        <v>50</v>
      </c>
      <c r="J186" s="206">
        <v>43677</v>
      </c>
      <c r="K186" s="206">
        <f t="shared" ref="K186:R186" si="57">J186+30</f>
        <v>43707</v>
      </c>
      <c r="L186" s="206">
        <f t="shared" si="57"/>
        <v>43737</v>
      </c>
      <c r="M186" s="206">
        <f t="shared" si="57"/>
        <v>43767</v>
      </c>
      <c r="N186" s="206">
        <f t="shared" si="57"/>
        <v>43797</v>
      </c>
      <c r="O186" s="206">
        <f t="shared" si="57"/>
        <v>43827</v>
      </c>
      <c r="P186" s="206">
        <f t="shared" si="57"/>
        <v>43857</v>
      </c>
      <c r="Q186" s="206">
        <f t="shared" si="57"/>
        <v>43887</v>
      </c>
      <c r="R186" s="410">
        <f t="shared" si="57"/>
        <v>43917</v>
      </c>
      <c r="S186" s="98"/>
    </row>
    <row r="187" spans="1:19" s="2" customFormat="1" ht="18.75">
      <c r="A187" s="100"/>
      <c r="B187" s="90"/>
      <c r="C187" s="91"/>
      <c r="D187" s="92" t="s">
        <v>27</v>
      </c>
      <c r="E187" s="92"/>
      <c r="F187" s="93"/>
      <c r="G187" s="89"/>
      <c r="H187" s="207"/>
      <c r="I187" s="206"/>
      <c r="J187" s="206"/>
      <c r="K187" s="206"/>
      <c r="L187" s="206"/>
      <c r="M187" s="206"/>
      <c r="N187" s="206"/>
      <c r="O187" s="206"/>
      <c r="P187" s="206"/>
      <c r="Q187" s="206"/>
      <c r="R187" s="412"/>
      <c r="S187" s="98"/>
    </row>
    <row r="188" spans="1:19" s="2" customFormat="1" ht="18.75">
      <c r="A188" s="100"/>
      <c r="B188" s="90"/>
      <c r="C188" s="91"/>
      <c r="D188" s="92"/>
      <c r="E188" s="92"/>
      <c r="F188" s="93"/>
      <c r="G188" s="89"/>
      <c r="H188" s="207"/>
      <c r="I188" s="206"/>
      <c r="J188" s="206"/>
      <c r="K188" s="206"/>
      <c r="L188" s="206"/>
      <c r="M188" s="206"/>
      <c r="N188" s="206"/>
      <c r="O188" s="206"/>
      <c r="P188" s="206"/>
      <c r="Q188" s="206"/>
      <c r="R188" s="412"/>
      <c r="S188" s="98"/>
    </row>
    <row r="189" spans="1:19" s="2" customFormat="1" ht="93.75">
      <c r="A189" s="100">
        <v>61</v>
      </c>
      <c r="B189" s="90" t="str">
        <f>$B$186</f>
        <v>FSSD</v>
      </c>
      <c r="C189" s="203" t="str">
        <f>'[4]FSSD pro. plan 12-20'!$B$37</f>
        <v>Procurement of consultant to Review  Forest Policy of 2001 and National Forestry and Tree Planting Act of 2003</v>
      </c>
      <c r="D189" s="92" t="s">
        <v>26</v>
      </c>
      <c r="E189" s="92" t="str">
        <f>$E$186</f>
        <v>UGX</v>
      </c>
      <c r="F189" s="93">
        <f>'[4]FSSD pro. plan 12-20'!$E$37</f>
        <v>350000000</v>
      </c>
      <c r="G189" s="208" t="s">
        <v>63</v>
      </c>
      <c r="H189" s="207" t="s">
        <v>365</v>
      </c>
      <c r="I189" s="96" t="s">
        <v>50</v>
      </c>
      <c r="J189" s="206">
        <v>43677</v>
      </c>
      <c r="K189" s="206">
        <f t="shared" ref="K189:R189" si="58">J189+30</f>
        <v>43707</v>
      </c>
      <c r="L189" s="206">
        <f t="shared" si="58"/>
        <v>43737</v>
      </c>
      <c r="M189" s="206">
        <f t="shared" si="58"/>
        <v>43767</v>
      </c>
      <c r="N189" s="206">
        <f t="shared" si="58"/>
        <v>43797</v>
      </c>
      <c r="O189" s="206">
        <f t="shared" si="58"/>
        <v>43827</v>
      </c>
      <c r="P189" s="206">
        <f t="shared" si="58"/>
        <v>43857</v>
      </c>
      <c r="Q189" s="206">
        <f t="shared" si="58"/>
        <v>43887</v>
      </c>
      <c r="R189" s="410">
        <f t="shared" si="58"/>
        <v>43917</v>
      </c>
      <c r="S189" s="98"/>
    </row>
    <row r="190" spans="1:19" s="2" customFormat="1" ht="18.75">
      <c r="A190" s="100"/>
      <c r="B190" s="90"/>
      <c r="C190" s="91"/>
      <c r="D190" s="92" t="s">
        <v>27</v>
      </c>
      <c r="E190" s="92"/>
      <c r="F190" s="93"/>
      <c r="G190" s="89"/>
      <c r="H190" s="207"/>
      <c r="I190" s="206"/>
      <c r="J190" s="206"/>
      <c r="K190" s="206"/>
      <c r="L190" s="206"/>
      <c r="M190" s="206"/>
      <c r="N190" s="206"/>
      <c r="O190" s="206"/>
      <c r="P190" s="206"/>
      <c r="Q190" s="206"/>
      <c r="R190" s="412"/>
      <c r="S190" s="98"/>
    </row>
    <row r="191" spans="1:19" s="2" customFormat="1" ht="18.75">
      <c r="A191" s="100"/>
      <c r="B191" s="90"/>
      <c r="C191" s="91"/>
      <c r="D191" s="92"/>
      <c r="E191" s="92"/>
      <c r="F191" s="93"/>
      <c r="G191" s="89"/>
      <c r="H191" s="207"/>
      <c r="I191" s="206"/>
      <c r="J191" s="206"/>
      <c r="K191" s="206"/>
      <c r="L191" s="206"/>
      <c r="M191" s="206"/>
      <c r="N191" s="206"/>
      <c r="O191" s="206"/>
      <c r="P191" s="206"/>
      <c r="Q191" s="206"/>
      <c r="R191" s="412"/>
      <c r="S191" s="98"/>
    </row>
    <row r="192" spans="1:19" s="2" customFormat="1" ht="96" customHeight="1">
      <c r="A192" s="100">
        <v>62</v>
      </c>
      <c r="B192" s="90" t="s">
        <v>207</v>
      </c>
      <c r="C192" s="91" t="s">
        <v>206</v>
      </c>
      <c r="D192" s="92" t="s">
        <v>26</v>
      </c>
      <c r="E192" s="92" t="str">
        <f>$E$189</f>
        <v>UGX</v>
      </c>
      <c r="F192" s="93">
        <v>1550000000</v>
      </c>
      <c r="G192" s="208" t="s">
        <v>63</v>
      </c>
      <c r="H192" s="207" t="s">
        <v>368</v>
      </c>
      <c r="I192" s="96" t="s">
        <v>50</v>
      </c>
      <c r="J192" s="206">
        <v>43677</v>
      </c>
      <c r="K192" s="206">
        <f t="shared" ref="K192:R192" si="59">J192+30</f>
        <v>43707</v>
      </c>
      <c r="L192" s="206">
        <f t="shared" si="59"/>
        <v>43737</v>
      </c>
      <c r="M192" s="206">
        <f t="shared" si="59"/>
        <v>43767</v>
      </c>
      <c r="N192" s="206">
        <f t="shared" si="59"/>
        <v>43797</v>
      </c>
      <c r="O192" s="206">
        <f t="shared" si="59"/>
        <v>43827</v>
      </c>
      <c r="P192" s="206">
        <f t="shared" si="59"/>
        <v>43857</v>
      </c>
      <c r="Q192" s="206">
        <f t="shared" si="59"/>
        <v>43887</v>
      </c>
      <c r="R192" s="410">
        <f t="shared" si="59"/>
        <v>43917</v>
      </c>
      <c r="S192" s="98"/>
    </row>
    <row r="193" spans="1:19" s="2" customFormat="1" ht="18.75">
      <c r="A193" s="100"/>
      <c r="B193" s="90"/>
      <c r="C193" s="91"/>
      <c r="D193" s="92" t="s">
        <v>27</v>
      </c>
      <c r="E193" s="92"/>
      <c r="F193" s="93"/>
      <c r="G193" s="89"/>
      <c r="H193" s="207"/>
      <c r="I193" s="206"/>
      <c r="J193" s="206"/>
      <c r="K193" s="206"/>
      <c r="L193" s="206"/>
      <c r="M193" s="206"/>
      <c r="N193" s="206"/>
      <c r="O193" s="206"/>
      <c r="P193" s="206"/>
      <c r="Q193" s="206"/>
      <c r="R193" s="412"/>
      <c r="S193" s="98"/>
    </row>
    <row r="194" spans="1:19" s="2" customFormat="1" ht="18.75">
      <c r="A194" s="100"/>
      <c r="B194" s="90"/>
      <c r="C194" s="91"/>
      <c r="D194" s="92"/>
      <c r="E194" s="92"/>
      <c r="F194" s="93"/>
      <c r="G194" s="89"/>
      <c r="H194" s="207"/>
      <c r="I194" s="206"/>
      <c r="J194" s="206"/>
      <c r="K194" s="206"/>
      <c r="L194" s="206"/>
      <c r="M194" s="206"/>
      <c r="N194" s="206"/>
      <c r="O194" s="206"/>
      <c r="P194" s="206"/>
      <c r="Q194" s="206"/>
      <c r="R194" s="412"/>
      <c r="S194" s="98"/>
    </row>
    <row r="195" spans="1:19" s="2" customFormat="1" ht="209.25" customHeight="1">
      <c r="A195" s="100">
        <v>63</v>
      </c>
      <c r="B195" s="90" t="str">
        <f>$B$192</f>
        <v>UWSSD</v>
      </c>
      <c r="C195" s="91" t="s">
        <v>209</v>
      </c>
      <c r="D195" s="92" t="s">
        <v>26</v>
      </c>
      <c r="E195" s="92" t="str">
        <f>$E$192</f>
        <v>UGX</v>
      </c>
      <c r="F195" s="93">
        <v>190000000</v>
      </c>
      <c r="G195" s="208" t="s">
        <v>63</v>
      </c>
      <c r="H195" s="207" t="s">
        <v>365</v>
      </c>
      <c r="I195" s="96" t="s">
        <v>50</v>
      </c>
      <c r="J195" s="206">
        <v>43677</v>
      </c>
      <c r="K195" s="206">
        <f t="shared" ref="K195:R195" si="60">J195+30</f>
        <v>43707</v>
      </c>
      <c r="L195" s="206">
        <f t="shared" si="60"/>
        <v>43737</v>
      </c>
      <c r="M195" s="206">
        <f t="shared" si="60"/>
        <v>43767</v>
      </c>
      <c r="N195" s="206">
        <f t="shared" si="60"/>
        <v>43797</v>
      </c>
      <c r="O195" s="206">
        <f t="shared" si="60"/>
        <v>43827</v>
      </c>
      <c r="P195" s="206">
        <f t="shared" si="60"/>
        <v>43857</v>
      </c>
      <c r="Q195" s="206">
        <f t="shared" si="60"/>
        <v>43887</v>
      </c>
      <c r="R195" s="410">
        <f t="shared" si="60"/>
        <v>43917</v>
      </c>
      <c r="S195" s="98"/>
    </row>
    <row r="196" spans="1:19" s="2" customFormat="1" ht="18.75">
      <c r="A196" s="100"/>
      <c r="B196" s="90"/>
      <c r="C196" s="91"/>
      <c r="D196" s="92" t="s">
        <v>27</v>
      </c>
      <c r="E196" s="92"/>
      <c r="F196" s="93"/>
      <c r="G196" s="89"/>
      <c r="H196" s="207"/>
      <c r="I196" s="206"/>
      <c r="J196" s="206"/>
      <c r="K196" s="206"/>
      <c r="L196" s="206"/>
      <c r="M196" s="206"/>
      <c r="N196" s="206"/>
      <c r="O196" s="206"/>
      <c r="P196" s="206"/>
      <c r="Q196" s="206"/>
      <c r="R196" s="412"/>
      <c r="S196" s="98"/>
    </row>
    <row r="197" spans="1:19" s="2" customFormat="1" ht="18.75">
      <c r="A197" s="100"/>
      <c r="B197" s="90"/>
      <c r="C197" s="91"/>
      <c r="D197" s="92"/>
      <c r="E197" s="92"/>
      <c r="F197" s="93"/>
      <c r="G197" s="89"/>
      <c r="H197" s="207"/>
      <c r="I197" s="206"/>
      <c r="J197" s="206"/>
      <c r="K197" s="206"/>
      <c r="L197" s="206"/>
      <c r="M197" s="206"/>
      <c r="N197" s="206"/>
      <c r="O197" s="206"/>
      <c r="P197" s="206"/>
      <c r="Q197" s="206"/>
      <c r="R197" s="412"/>
      <c r="S197" s="98"/>
    </row>
    <row r="198" spans="1:19" s="2" customFormat="1" ht="162" customHeight="1">
      <c r="A198" s="100">
        <v>64</v>
      </c>
      <c r="B198" s="90" t="str">
        <f>$B$195</f>
        <v>UWSSD</v>
      </c>
      <c r="C198" s="91" t="s">
        <v>210</v>
      </c>
      <c r="D198" s="92" t="s">
        <v>26</v>
      </c>
      <c r="E198" s="92" t="s">
        <v>38</v>
      </c>
      <c r="F198" s="93">
        <v>350000000</v>
      </c>
      <c r="G198" s="208" t="s">
        <v>63</v>
      </c>
      <c r="H198" s="207" t="s">
        <v>365</v>
      </c>
      <c r="I198" s="96" t="s">
        <v>50</v>
      </c>
      <c r="J198" s="206">
        <v>43677</v>
      </c>
      <c r="K198" s="206">
        <f t="shared" ref="K198:R198" si="61">J198+30</f>
        <v>43707</v>
      </c>
      <c r="L198" s="206">
        <f t="shared" si="61"/>
        <v>43737</v>
      </c>
      <c r="M198" s="206">
        <f t="shared" si="61"/>
        <v>43767</v>
      </c>
      <c r="N198" s="206">
        <f t="shared" si="61"/>
        <v>43797</v>
      </c>
      <c r="O198" s="206">
        <f t="shared" si="61"/>
        <v>43827</v>
      </c>
      <c r="P198" s="206">
        <f t="shared" si="61"/>
        <v>43857</v>
      </c>
      <c r="Q198" s="206">
        <f t="shared" si="61"/>
        <v>43887</v>
      </c>
      <c r="R198" s="410">
        <f t="shared" si="61"/>
        <v>43917</v>
      </c>
      <c r="S198" s="98"/>
    </row>
    <row r="199" spans="1:19" s="2" customFormat="1" ht="18.75">
      <c r="A199" s="100"/>
      <c r="B199" s="90"/>
      <c r="C199" s="91"/>
      <c r="D199" s="92" t="s">
        <v>27</v>
      </c>
      <c r="E199" s="92"/>
      <c r="F199" s="93"/>
      <c r="G199" s="89"/>
      <c r="H199" s="207"/>
      <c r="I199" s="206"/>
      <c r="J199" s="206"/>
      <c r="K199" s="206"/>
      <c r="L199" s="206"/>
      <c r="M199" s="206"/>
      <c r="N199" s="206"/>
      <c r="O199" s="206"/>
      <c r="P199" s="206"/>
      <c r="Q199" s="206"/>
      <c r="R199" s="412"/>
      <c r="S199" s="98"/>
    </row>
    <row r="200" spans="1:19" s="2" customFormat="1" ht="18.75">
      <c r="A200" s="100"/>
      <c r="B200" s="90"/>
      <c r="C200" s="91"/>
      <c r="D200" s="92"/>
      <c r="E200" s="92"/>
      <c r="F200" s="93"/>
      <c r="G200" s="89"/>
      <c r="H200" s="207"/>
      <c r="I200" s="206"/>
      <c r="J200" s="206"/>
      <c r="K200" s="206"/>
      <c r="L200" s="206"/>
      <c r="M200" s="206"/>
      <c r="N200" s="206"/>
      <c r="O200" s="206"/>
      <c r="P200" s="206"/>
      <c r="Q200" s="206"/>
      <c r="R200" s="412"/>
      <c r="S200" s="98"/>
    </row>
    <row r="201" spans="1:19" s="2" customFormat="1" ht="225">
      <c r="A201" s="100">
        <v>65</v>
      </c>
      <c r="B201" s="90" t="str">
        <f>$B$198</f>
        <v>UWSSD</v>
      </c>
      <c r="C201" s="91" t="s">
        <v>211</v>
      </c>
      <c r="D201" s="92" t="s">
        <v>26</v>
      </c>
      <c r="E201" s="92" t="s">
        <v>38</v>
      </c>
      <c r="F201" s="93">
        <v>250000000</v>
      </c>
      <c r="G201" s="89" t="s">
        <v>63</v>
      </c>
      <c r="H201" s="207" t="s">
        <v>368</v>
      </c>
      <c r="I201" s="96" t="s">
        <v>50</v>
      </c>
      <c r="J201" s="206">
        <v>43677</v>
      </c>
      <c r="K201" s="206">
        <f t="shared" ref="K201:R201" si="62">J201+30</f>
        <v>43707</v>
      </c>
      <c r="L201" s="206">
        <f t="shared" si="62"/>
        <v>43737</v>
      </c>
      <c r="M201" s="206">
        <f t="shared" si="62"/>
        <v>43767</v>
      </c>
      <c r="N201" s="206">
        <f t="shared" si="62"/>
        <v>43797</v>
      </c>
      <c r="O201" s="206">
        <f t="shared" si="62"/>
        <v>43827</v>
      </c>
      <c r="P201" s="206">
        <f t="shared" si="62"/>
        <v>43857</v>
      </c>
      <c r="Q201" s="206">
        <f t="shared" si="62"/>
        <v>43887</v>
      </c>
      <c r="R201" s="410">
        <f t="shared" si="62"/>
        <v>43917</v>
      </c>
      <c r="S201" s="98"/>
    </row>
    <row r="202" spans="1:19" s="2" customFormat="1" ht="18.75">
      <c r="A202" s="100"/>
      <c r="B202" s="90"/>
      <c r="C202" s="91"/>
      <c r="D202" s="92" t="s">
        <v>27</v>
      </c>
      <c r="E202" s="92"/>
      <c r="F202" s="93"/>
      <c r="G202" s="89"/>
      <c r="H202" s="95"/>
      <c r="I202" s="96"/>
      <c r="J202" s="96"/>
      <c r="K202" s="96"/>
      <c r="L202" s="96"/>
      <c r="M202" s="96"/>
      <c r="N202" s="96"/>
      <c r="O202" s="96"/>
      <c r="P202" s="96"/>
      <c r="Q202" s="96"/>
      <c r="R202" s="408"/>
      <c r="S202" s="98"/>
    </row>
    <row r="203" spans="1:19" s="2" customFormat="1" ht="18.75">
      <c r="A203" s="100"/>
      <c r="B203" s="90"/>
      <c r="C203" s="91"/>
      <c r="D203" s="92"/>
      <c r="E203" s="92"/>
      <c r="F203" s="93"/>
      <c r="G203" s="89"/>
      <c r="H203" s="95"/>
      <c r="I203" s="96"/>
      <c r="J203" s="96"/>
      <c r="K203" s="96"/>
      <c r="L203" s="96"/>
      <c r="M203" s="96"/>
      <c r="N203" s="96"/>
      <c r="O203" s="96"/>
      <c r="P203" s="96"/>
      <c r="Q203" s="96"/>
      <c r="R203" s="408"/>
      <c r="S203" s="98"/>
    </row>
    <row r="204" spans="1:19" s="2" customFormat="1" ht="150">
      <c r="A204" s="100">
        <v>66</v>
      </c>
      <c r="B204" s="90" t="str">
        <f>$B$198</f>
        <v>UWSSD</v>
      </c>
      <c r="C204" s="91" t="s">
        <v>212</v>
      </c>
      <c r="D204" s="92" t="s">
        <v>26</v>
      </c>
      <c r="E204" s="92" t="s">
        <v>38</v>
      </c>
      <c r="F204" s="93">
        <v>450000000</v>
      </c>
      <c r="G204" s="208" t="s">
        <v>198</v>
      </c>
      <c r="H204" s="207" t="str">
        <f>$H$183</f>
        <v xml:space="preserve">Shortlist without Publication </v>
      </c>
      <c r="I204" s="96" t="s">
        <v>50</v>
      </c>
      <c r="J204" s="206">
        <v>43677</v>
      </c>
      <c r="K204" s="206">
        <f t="shared" ref="K204:R204" si="63">J204+30</f>
        <v>43707</v>
      </c>
      <c r="L204" s="206">
        <f t="shared" si="63"/>
        <v>43737</v>
      </c>
      <c r="M204" s="206">
        <f t="shared" si="63"/>
        <v>43767</v>
      </c>
      <c r="N204" s="206">
        <f t="shared" si="63"/>
        <v>43797</v>
      </c>
      <c r="O204" s="206">
        <f t="shared" si="63"/>
        <v>43827</v>
      </c>
      <c r="P204" s="206">
        <f t="shared" si="63"/>
        <v>43857</v>
      </c>
      <c r="Q204" s="206">
        <f t="shared" si="63"/>
        <v>43887</v>
      </c>
      <c r="R204" s="410">
        <f t="shared" si="63"/>
        <v>43917</v>
      </c>
      <c r="S204" s="98"/>
    </row>
    <row r="205" spans="1:19" s="2" customFormat="1" ht="18.75">
      <c r="A205" s="100"/>
      <c r="B205" s="90"/>
      <c r="C205" s="91"/>
      <c r="D205" s="92" t="s">
        <v>27</v>
      </c>
      <c r="E205" s="92"/>
      <c r="F205" s="93"/>
      <c r="G205" s="89"/>
      <c r="H205" s="95"/>
      <c r="I205" s="96"/>
      <c r="J205" s="96"/>
      <c r="K205" s="96"/>
      <c r="L205" s="96"/>
      <c r="M205" s="96"/>
      <c r="N205" s="96"/>
      <c r="O205" s="96"/>
      <c r="P205" s="96"/>
      <c r="Q205" s="98"/>
      <c r="R205" s="408"/>
      <c r="S205" s="98"/>
    </row>
    <row r="206" spans="1:19" s="2" customFormat="1" ht="18.75">
      <c r="A206" s="100"/>
      <c r="B206" s="90"/>
      <c r="C206" s="91"/>
      <c r="D206" s="92"/>
      <c r="E206" s="92"/>
      <c r="F206" s="93"/>
      <c r="G206" s="89"/>
      <c r="H206" s="95"/>
      <c r="I206" s="96"/>
      <c r="J206" s="96"/>
      <c r="K206" s="96"/>
      <c r="L206" s="96"/>
      <c r="M206" s="96"/>
      <c r="N206" s="96"/>
      <c r="O206" s="96"/>
      <c r="P206" s="96"/>
      <c r="Q206" s="98"/>
      <c r="R206" s="408"/>
      <c r="S206" s="98"/>
    </row>
    <row r="207" spans="1:19" s="2" customFormat="1" ht="206.25">
      <c r="A207" s="100">
        <v>67</v>
      </c>
      <c r="B207" s="90" t="str">
        <f>$B$204</f>
        <v>UWSSD</v>
      </c>
      <c r="C207" s="91" t="s">
        <v>231</v>
      </c>
      <c r="D207" s="92" t="s">
        <v>26</v>
      </c>
      <c r="E207" s="92" t="str">
        <f>$E$204</f>
        <v>UGX</v>
      </c>
      <c r="F207" s="93">
        <v>3100000000</v>
      </c>
      <c r="G207" s="208" t="s">
        <v>198</v>
      </c>
      <c r="H207" s="207" t="s">
        <v>368</v>
      </c>
      <c r="I207" s="96" t="s">
        <v>50</v>
      </c>
      <c r="J207" s="206">
        <v>43677</v>
      </c>
      <c r="K207" s="206">
        <f t="shared" ref="K207:R207" si="64">J207+30</f>
        <v>43707</v>
      </c>
      <c r="L207" s="206">
        <f t="shared" si="64"/>
        <v>43737</v>
      </c>
      <c r="M207" s="206">
        <f t="shared" si="64"/>
        <v>43767</v>
      </c>
      <c r="N207" s="206">
        <f t="shared" si="64"/>
        <v>43797</v>
      </c>
      <c r="O207" s="206">
        <f t="shared" si="64"/>
        <v>43827</v>
      </c>
      <c r="P207" s="206">
        <f t="shared" si="64"/>
        <v>43857</v>
      </c>
      <c r="Q207" s="206">
        <f t="shared" si="64"/>
        <v>43887</v>
      </c>
      <c r="R207" s="410">
        <f t="shared" si="64"/>
        <v>43917</v>
      </c>
      <c r="S207" s="98"/>
    </row>
    <row r="208" spans="1:19" s="2" customFormat="1" ht="18.75">
      <c r="A208" s="100"/>
      <c r="B208" s="90"/>
      <c r="C208" s="91"/>
      <c r="D208" s="92" t="s">
        <v>27</v>
      </c>
      <c r="E208" s="92"/>
      <c r="F208" s="93"/>
      <c r="G208" s="89"/>
      <c r="H208" s="95"/>
      <c r="I208" s="96"/>
      <c r="J208" s="96"/>
      <c r="K208" s="96"/>
      <c r="L208" s="96"/>
      <c r="M208" s="96"/>
      <c r="N208" s="96"/>
      <c r="O208" s="96"/>
      <c r="P208" s="96"/>
      <c r="Q208" s="96"/>
      <c r="R208" s="408"/>
      <c r="S208" s="98"/>
    </row>
    <row r="209" spans="1:19" s="2" customFormat="1" ht="18.75">
      <c r="A209" s="100"/>
      <c r="B209" s="90"/>
      <c r="C209" s="91"/>
      <c r="D209" s="92"/>
      <c r="E209" s="92"/>
      <c r="F209" s="93"/>
      <c r="G209" s="89"/>
      <c r="H209" s="95"/>
      <c r="I209" s="96"/>
      <c r="J209" s="96"/>
      <c r="K209" s="96"/>
      <c r="L209" s="96"/>
      <c r="M209" s="96"/>
      <c r="N209" s="96"/>
      <c r="O209" s="96"/>
      <c r="P209" s="96"/>
      <c r="Q209" s="96"/>
      <c r="R209" s="408"/>
      <c r="S209" s="98"/>
    </row>
    <row r="210" spans="1:19" s="2" customFormat="1" ht="131.25">
      <c r="A210" s="100">
        <v>68</v>
      </c>
      <c r="B210" s="90" t="str">
        <f>$B$204</f>
        <v>UWSSD</v>
      </c>
      <c r="C210" s="91" t="s">
        <v>232</v>
      </c>
      <c r="D210" s="92" t="s">
        <v>26</v>
      </c>
      <c r="E210" s="92" t="s">
        <v>38</v>
      </c>
      <c r="F210" s="93">
        <v>9000000000</v>
      </c>
      <c r="G210" s="208" t="s">
        <v>198</v>
      </c>
      <c r="H210" s="207" t="s">
        <v>368</v>
      </c>
      <c r="I210" s="96" t="s">
        <v>50</v>
      </c>
      <c r="J210" s="206">
        <v>43677</v>
      </c>
      <c r="K210" s="206">
        <f t="shared" ref="K210:R210" si="65">J210+30</f>
        <v>43707</v>
      </c>
      <c r="L210" s="206">
        <f t="shared" si="65"/>
        <v>43737</v>
      </c>
      <c r="M210" s="206">
        <f t="shared" si="65"/>
        <v>43767</v>
      </c>
      <c r="N210" s="206">
        <f t="shared" si="65"/>
        <v>43797</v>
      </c>
      <c r="O210" s="206">
        <f t="shared" si="65"/>
        <v>43827</v>
      </c>
      <c r="P210" s="206">
        <f t="shared" si="65"/>
        <v>43857</v>
      </c>
      <c r="Q210" s="206">
        <f t="shared" si="65"/>
        <v>43887</v>
      </c>
      <c r="R210" s="410">
        <f t="shared" si="65"/>
        <v>43917</v>
      </c>
      <c r="S210" s="98"/>
    </row>
    <row r="211" spans="1:19" s="2" customFormat="1" ht="18.75">
      <c r="A211" s="100"/>
      <c r="B211" s="90"/>
      <c r="C211" s="91"/>
      <c r="D211" s="92" t="s">
        <v>27</v>
      </c>
      <c r="E211" s="92"/>
      <c r="F211" s="93"/>
      <c r="G211" s="89"/>
      <c r="H211" s="95"/>
      <c r="I211" s="96"/>
      <c r="J211" s="96"/>
      <c r="K211" s="96"/>
      <c r="L211" s="96"/>
      <c r="M211" s="96"/>
      <c r="N211" s="96"/>
      <c r="O211" s="96"/>
      <c r="P211" s="96"/>
      <c r="Q211" s="96"/>
      <c r="R211" s="408"/>
      <c r="S211" s="98"/>
    </row>
    <row r="212" spans="1:19" s="2" customFormat="1" ht="18.75">
      <c r="A212" s="100"/>
      <c r="B212" s="90"/>
      <c r="C212" s="91"/>
      <c r="D212" s="92"/>
      <c r="E212" s="90"/>
      <c r="F212" s="93"/>
      <c r="G212" s="89"/>
      <c r="H212" s="95"/>
      <c r="I212" s="96"/>
      <c r="J212" s="96"/>
      <c r="K212" s="96"/>
      <c r="L212" s="96"/>
      <c r="M212" s="96"/>
      <c r="N212" s="96"/>
      <c r="O212" s="96"/>
      <c r="P212" s="96"/>
      <c r="Q212" s="96"/>
      <c r="R212" s="408"/>
      <c r="S212" s="98"/>
    </row>
    <row r="213" spans="1:19" s="2" customFormat="1" ht="168.75">
      <c r="A213" s="100">
        <v>69</v>
      </c>
      <c r="B213" s="90" t="str">
        <f>$B$204</f>
        <v>UWSSD</v>
      </c>
      <c r="C213" s="139" t="s">
        <v>233</v>
      </c>
      <c r="D213" s="90" t="s">
        <v>26</v>
      </c>
      <c r="E213" s="92" t="str">
        <f>$E$207</f>
        <v>UGX</v>
      </c>
      <c r="F213" s="213">
        <v>5000000000</v>
      </c>
      <c r="G213" s="208" t="s">
        <v>198</v>
      </c>
      <c r="H213" s="207" t="s">
        <v>368</v>
      </c>
      <c r="I213" s="96" t="s">
        <v>50</v>
      </c>
      <c r="J213" s="206">
        <v>43677</v>
      </c>
      <c r="K213" s="206">
        <f t="shared" ref="K213:R213" si="66">J213+30</f>
        <v>43707</v>
      </c>
      <c r="L213" s="206">
        <f t="shared" si="66"/>
        <v>43737</v>
      </c>
      <c r="M213" s="206">
        <f t="shared" si="66"/>
        <v>43767</v>
      </c>
      <c r="N213" s="206">
        <f t="shared" si="66"/>
        <v>43797</v>
      </c>
      <c r="O213" s="206">
        <f t="shared" si="66"/>
        <v>43827</v>
      </c>
      <c r="P213" s="206">
        <f t="shared" si="66"/>
        <v>43857</v>
      </c>
      <c r="Q213" s="206">
        <f t="shared" si="66"/>
        <v>43887</v>
      </c>
      <c r="R213" s="410">
        <f t="shared" si="66"/>
        <v>43917</v>
      </c>
      <c r="S213" s="98"/>
    </row>
    <row r="214" spans="1:19" s="2" customFormat="1" ht="18.75">
      <c r="A214" s="100"/>
      <c r="B214" s="90"/>
      <c r="C214" s="91"/>
      <c r="D214" s="92" t="s">
        <v>27</v>
      </c>
      <c r="E214" s="92"/>
      <c r="F214" s="93"/>
      <c r="G214" s="94"/>
      <c r="H214" s="95"/>
      <c r="I214" s="96"/>
      <c r="J214" s="96"/>
      <c r="K214" s="96"/>
      <c r="L214" s="96"/>
      <c r="M214" s="96"/>
      <c r="N214" s="96"/>
      <c r="O214" s="96"/>
      <c r="P214" s="96"/>
      <c r="Q214" s="96"/>
      <c r="R214" s="408"/>
      <c r="S214" s="98"/>
    </row>
    <row r="215" spans="1:19" s="2" customFormat="1" ht="18.75">
      <c r="A215" s="100"/>
      <c r="B215" s="90"/>
      <c r="C215" s="91"/>
      <c r="D215" s="92"/>
      <c r="E215" s="90"/>
      <c r="F215" s="93"/>
      <c r="G215" s="94"/>
      <c r="H215" s="95"/>
      <c r="I215" s="96"/>
      <c r="J215" s="96"/>
      <c r="K215" s="96"/>
      <c r="L215" s="96"/>
      <c r="M215" s="96"/>
      <c r="N215" s="96"/>
      <c r="O215" s="96"/>
      <c r="P215" s="96"/>
      <c r="Q215" s="96"/>
      <c r="R215" s="408"/>
      <c r="S215" s="98"/>
    </row>
    <row r="216" spans="1:19" s="2" customFormat="1" ht="168.75">
      <c r="A216" s="100">
        <v>70</v>
      </c>
      <c r="B216" s="90" t="str">
        <f>$B$213</f>
        <v>UWSSD</v>
      </c>
      <c r="C216" s="175" t="s">
        <v>234</v>
      </c>
      <c r="D216" s="90" t="s">
        <v>26</v>
      </c>
      <c r="E216" s="90" t="s">
        <v>38</v>
      </c>
      <c r="F216" s="213">
        <v>3400000000</v>
      </c>
      <c r="G216" s="142"/>
      <c r="H216" s="207" t="s">
        <v>368</v>
      </c>
      <c r="I216" s="207" t="s">
        <v>368</v>
      </c>
      <c r="J216" s="96" t="s">
        <v>50</v>
      </c>
      <c r="K216" s="206">
        <v>43677</v>
      </c>
      <c r="L216" s="206">
        <f t="shared" ref="L216:S216" si="67">K216+30</f>
        <v>43707</v>
      </c>
      <c r="M216" s="206">
        <f t="shared" si="67"/>
        <v>43737</v>
      </c>
      <c r="N216" s="206">
        <f t="shared" si="67"/>
        <v>43767</v>
      </c>
      <c r="O216" s="206">
        <f t="shared" si="67"/>
        <v>43797</v>
      </c>
      <c r="P216" s="206">
        <f t="shared" si="67"/>
        <v>43827</v>
      </c>
      <c r="Q216" s="206">
        <f t="shared" si="67"/>
        <v>43857</v>
      </c>
      <c r="R216" s="410">
        <f t="shared" si="67"/>
        <v>43887</v>
      </c>
      <c r="S216" s="206">
        <f t="shared" si="67"/>
        <v>43917</v>
      </c>
    </row>
    <row r="217" spans="1:19" s="2" customFormat="1" ht="18.75">
      <c r="A217" s="100"/>
      <c r="B217" s="90"/>
      <c r="C217" s="175"/>
      <c r="D217" s="90" t="s">
        <v>27</v>
      </c>
      <c r="E217" s="90"/>
      <c r="F217" s="140"/>
      <c r="G217" s="142"/>
      <c r="H217" s="95"/>
      <c r="I217" s="96"/>
      <c r="J217" s="96"/>
      <c r="K217" s="96"/>
      <c r="L217" s="96"/>
      <c r="M217" s="96"/>
      <c r="N217" s="96"/>
      <c r="O217" s="96"/>
      <c r="P217" s="96"/>
      <c r="Q217" s="98"/>
      <c r="R217" s="408"/>
      <c r="S217" s="98"/>
    </row>
    <row r="218" spans="1:19" s="2" customFormat="1" ht="18.75">
      <c r="A218" s="100"/>
      <c r="B218" s="143"/>
      <c r="C218" s="119"/>
      <c r="E218" s="90"/>
      <c r="F218" s="140"/>
      <c r="G218" s="142"/>
      <c r="H218" s="95"/>
      <c r="I218" s="96"/>
      <c r="J218" s="96"/>
      <c r="K218" s="96"/>
      <c r="L218" s="96"/>
      <c r="M218" s="96"/>
      <c r="N218" s="96"/>
      <c r="O218" s="96"/>
      <c r="P218" s="96"/>
      <c r="Q218" s="98"/>
      <c r="R218" s="408"/>
      <c r="S218" s="98"/>
    </row>
    <row r="219" spans="1:19" s="2" customFormat="1" ht="112.5">
      <c r="A219" s="100">
        <v>71</v>
      </c>
      <c r="B219" s="90" t="str">
        <f>$B$213</f>
        <v>UWSSD</v>
      </c>
      <c r="C219" s="214" t="s">
        <v>235</v>
      </c>
      <c r="D219" s="90" t="s">
        <v>26</v>
      </c>
      <c r="E219" s="92" t="str">
        <f>$E$216</f>
        <v>UGX</v>
      </c>
      <c r="F219" s="213">
        <v>7890000000</v>
      </c>
      <c r="G219" s="208" t="s">
        <v>198</v>
      </c>
      <c r="H219" s="207" t="s">
        <v>368</v>
      </c>
      <c r="I219" s="96" t="s">
        <v>50</v>
      </c>
      <c r="J219" s="206">
        <v>43677</v>
      </c>
      <c r="K219" s="206">
        <f t="shared" ref="K219:R219" si="68">J219+30</f>
        <v>43707</v>
      </c>
      <c r="L219" s="206">
        <f t="shared" si="68"/>
        <v>43737</v>
      </c>
      <c r="M219" s="206">
        <f t="shared" si="68"/>
        <v>43767</v>
      </c>
      <c r="N219" s="206">
        <f t="shared" si="68"/>
        <v>43797</v>
      </c>
      <c r="O219" s="206">
        <f t="shared" si="68"/>
        <v>43827</v>
      </c>
      <c r="P219" s="206">
        <f t="shared" si="68"/>
        <v>43857</v>
      </c>
      <c r="Q219" s="206">
        <f t="shared" si="68"/>
        <v>43887</v>
      </c>
      <c r="R219" s="410">
        <f t="shared" si="68"/>
        <v>43917</v>
      </c>
      <c r="S219" s="98"/>
    </row>
    <row r="220" spans="1:19" s="2" customFormat="1" ht="18.75">
      <c r="A220" s="100"/>
      <c r="B220" s="90"/>
      <c r="C220" s="91"/>
      <c r="D220" s="92" t="s">
        <v>27</v>
      </c>
      <c r="E220" s="92"/>
      <c r="F220" s="93"/>
      <c r="G220" s="94"/>
      <c r="H220" s="95"/>
      <c r="I220" s="96"/>
      <c r="J220" s="96"/>
      <c r="K220" s="96"/>
      <c r="L220" s="96"/>
      <c r="M220" s="96"/>
      <c r="N220" s="96"/>
      <c r="O220" s="96"/>
      <c r="P220" s="96"/>
      <c r="Q220" s="96"/>
      <c r="R220" s="408"/>
      <c r="S220" s="98"/>
    </row>
    <row r="221" spans="1:19" s="2" customFormat="1" ht="18.75">
      <c r="A221" s="100"/>
      <c r="B221" s="90"/>
      <c r="C221" s="91"/>
      <c r="D221" s="92"/>
      <c r="E221" s="92"/>
      <c r="F221" s="93"/>
      <c r="G221" s="94"/>
      <c r="H221" s="95"/>
      <c r="I221" s="96"/>
      <c r="J221" s="96"/>
      <c r="K221" s="96"/>
      <c r="L221" s="96"/>
      <c r="M221" s="96"/>
      <c r="N221" s="96"/>
      <c r="O221" s="96"/>
      <c r="P221" s="96"/>
      <c r="Q221" s="96"/>
      <c r="R221" s="408"/>
      <c r="S221" s="98"/>
    </row>
    <row r="222" spans="1:19" s="2" customFormat="1" ht="75">
      <c r="A222" s="100">
        <v>72</v>
      </c>
      <c r="B222" s="90" t="str">
        <f>$B$213</f>
        <v>UWSSD</v>
      </c>
      <c r="C222" s="91" t="s">
        <v>236</v>
      </c>
      <c r="D222" s="92" t="s">
        <v>31</v>
      </c>
      <c r="E222" s="92" t="str">
        <f>$E$219</f>
        <v>UGX</v>
      </c>
      <c r="F222" s="93">
        <v>836000000</v>
      </c>
      <c r="G222" s="208" t="s">
        <v>198</v>
      </c>
      <c r="H222" s="207" t="s">
        <v>368</v>
      </c>
      <c r="I222" s="96" t="s">
        <v>50</v>
      </c>
      <c r="J222" s="206">
        <v>43677</v>
      </c>
      <c r="K222" s="206">
        <f t="shared" ref="K222:R222" si="69">J222+30</f>
        <v>43707</v>
      </c>
      <c r="L222" s="206">
        <f t="shared" si="69"/>
        <v>43737</v>
      </c>
      <c r="M222" s="206">
        <f t="shared" si="69"/>
        <v>43767</v>
      </c>
      <c r="N222" s="206">
        <f t="shared" si="69"/>
        <v>43797</v>
      </c>
      <c r="O222" s="206">
        <f t="shared" si="69"/>
        <v>43827</v>
      </c>
      <c r="P222" s="206">
        <f t="shared" si="69"/>
        <v>43857</v>
      </c>
      <c r="Q222" s="206">
        <f t="shared" si="69"/>
        <v>43887</v>
      </c>
      <c r="R222" s="410">
        <f t="shared" si="69"/>
        <v>43917</v>
      </c>
      <c r="S222" s="98"/>
    </row>
    <row r="223" spans="1:19" s="2" customFormat="1" ht="18.75">
      <c r="A223" s="100"/>
      <c r="B223" s="90"/>
      <c r="C223" s="91"/>
      <c r="D223" s="92" t="s">
        <v>27</v>
      </c>
      <c r="E223" s="92"/>
      <c r="F223" s="93"/>
      <c r="G223" s="94"/>
      <c r="H223" s="95"/>
      <c r="I223" s="96"/>
      <c r="J223" s="96"/>
      <c r="K223" s="96"/>
      <c r="L223" s="96"/>
      <c r="M223" s="96"/>
      <c r="N223" s="96"/>
      <c r="O223" s="96"/>
      <c r="P223" s="96"/>
      <c r="Q223" s="96"/>
      <c r="R223" s="408"/>
      <c r="S223" s="98"/>
    </row>
    <row r="224" spans="1:19" s="2" customFormat="1" ht="18.75">
      <c r="A224" s="100"/>
      <c r="B224" s="90"/>
      <c r="C224" s="91"/>
      <c r="D224" s="92"/>
      <c r="E224" s="92"/>
      <c r="F224" s="93"/>
      <c r="G224" s="94"/>
      <c r="H224" s="95"/>
      <c r="I224" s="96"/>
      <c r="J224" s="96"/>
      <c r="K224" s="96"/>
      <c r="L224" s="96"/>
      <c r="M224" s="96"/>
      <c r="N224" s="96"/>
      <c r="O224" s="96"/>
      <c r="P224" s="96"/>
      <c r="Q224" s="96"/>
      <c r="R224" s="408"/>
      <c r="S224" s="98"/>
    </row>
    <row r="225" spans="1:19" s="2" customFormat="1" ht="75">
      <c r="A225" s="100">
        <v>73</v>
      </c>
      <c r="B225" s="90" t="str">
        <f>$B$213</f>
        <v>UWSSD</v>
      </c>
      <c r="C225" s="91" t="s">
        <v>237</v>
      </c>
      <c r="D225" s="92" t="s">
        <v>31</v>
      </c>
      <c r="E225" s="92" t="str">
        <f>$E$222</f>
        <v>UGX</v>
      </c>
      <c r="F225" s="213">
        <v>2516000000</v>
      </c>
      <c r="G225" s="205"/>
      <c r="H225" s="95"/>
      <c r="I225" s="96"/>
      <c r="J225" s="96"/>
      <c r="K225" s="96"/>
      <c r="L225" s="96"/>
      <c r="M225" s="96"/>
      <c r="N225" s="96"/>
      <c r="O225" s="96"/>
      <c r="P225" s="96"/>
      <c r="Q225" s="98"/>
      <c r="R225" s="408"/>
      <c r="S225" s="98"/>
    </row>
    <row r="226" spans="1:19" s="2" customFormat="1" ht="18.75">
      <c r="A226" s="100"/>
      <c r="B226" s="90"/>
      <c r="C226" s="91"/>
      <c r="D226" s="92" t="s">
        <v>27</v>
      </c>
      <c r="E226" s="92"/>
      <c r="F226" s="93"/>
      <c r="G226" s="94"/>
      <c r="H226" s="95"/>
      <c r="I226" s="96"/>
      <c r="J226" s="96"/>
      <c r="K226" s="96"/>
      <c r="L226" s="96"/>
      <c r="M226" s="96"/>
      <c r="N226" s="96"/>
      <c r="O226" s="96"/>
      <c r="P226" s="96"/>
      <c r="Q226" s="96"/>
      <c r="R226" s="408"/>
      <c r="S226" s="98"/>
    </row>
    <row r="227" spans="1:19" s="2" customFormat="1" ht="18.75">
      <c r="A227" s="100"/>
      <c r="B227" s="90"/>
      <c r="C227" s="91"/>
      <c r="D227" s="92"/>
      <c r="E227" s="92"/>
      <c r="F227" s="93"/>
      <c r="G227" s="94"/>
      <c r="H227" s="95"/>
      <c r="I227" s="96"/>
      <c r="J227" s="96"/>
      <c r="K227" s="96"/>
      <c r="L227" s="96"/>
      <c r="M227" s="96"/>
      <c r="N227" s="96"/>
      <c r="O227" s="96"/>
      <c r="P227" s="96"/>
      <c r="Q227" s="96"/>
      <c r="R227" s="408"/>
      <c r="S227" s="98"/>
    </row>
    <row r="228" spans="1:19" s="2" customFormat="1" ht="37.5" customHeight="1">
      <c r="A228" s="100">
        <v>74</v>
      </c>
      <c r="B228" s="90" t="str">
        <f>$B$213</f>
        <v>UWSSD</v>
      </c>
      <c r="C228" s="91" t="s">
        <v>238</v>
      </c>
      <c r="D228" s="92" t="s">
        <v>26</v>
      </c>
      <c r="E228" s="92" t="str">
        <f>$E$225</f>
        <v>UGX</v>
      </c>
      <c r="F228" s="120">
        <v>1700000000</v>
      </c>
      <c r="G228" s="205"/>
      <c r="H228" s="207" t="s">
        <v>368</v>
      </c>
      <c r="I228" s="96" t="s">
        <v>50</v>
      </c>
      <c r="J228" s="206">
        <v>43677</v>
      </c>
      <c r="K228" s="206">
        <f t="shared" ref="K228:R228" si="70">J228+30</f>
        <v>43707</v>
      </c>
      <c r="L228" s="206">
        <f t="shared" si="70"/>
        <v>43737</v>
      </c>
      <c r="M228" s="206">
        <f t="shared" si="70"/>
        <v>43767</v>
      </c>
      <c r="N228" s="206">
        <f t="shared" si="70"/>
        <v>43797</v>
      </c>
      <c r="O228" s="206">
        <f t="shared" si="70"/>
        <v>43827</v>
      </c>
      <c r="P228" s="206">
        <f t="shared" si="70"/>
        <v>43857</v>
      </c>
      <c r="Q228" s="206">
        <f t="shared" si="70"/>
        <v>43887</v>
      </c>
      <c r="R228" s="410">
        <f t="shared" si="70"/>
        <v>43917</v>
      </c>
      <c r="S228" s="98"/>
    </row>
    <row r="229" spans="1:19" s="2" customFormat="1" ht="18.75">
      <c r="A229" s="100"/>
      <c r="B229" s="90"/>
      <c r="C229" s="91"/>
      <c r="D229" s="92" t="s">
        <v>27</v>
      </c>
      <c r="E229" s="92"/>
      <c r="F229" s="93"/>
      <c r="G229" s="142"/>
      <c r="H229" s="96"/>
      <c r="I229" s="96"/>
      <c r="J229" s="96"/>
      <c r="K229" s="96"/>
      <c r="L229" s="96"/>
      <c r="M229" s="96"/>
      <c r="N229" s="96"/>
      <c r="O229" s="96"/>
      <c r="P229" s="96"/>
      <c r="Q229" s="98"/>
      <c r="R229" s="408"/>
      <c r="S229" s="98"/>
    </row>
    <row r="230" spans="1:19" s="2" customFormat="1" ht="18.75">
      <c r="A230" s="100"/>
      <c r="B230" s="90"/>
      <c r="C230" s="91"/>
      <c r="D230" s="92"/>
      <c r="E230" s="92"/>
      <c r="F230" s="93"/>
      <c r="G230" s="142"/>
      <c r="H230" s="96"/>
      <c r="I230" s="96"/>
      <c r="J230" s="96"/>
      <c r="K230" s="96"/>
      <c r="L230" s="96"/>
      <c r="M230" s="96"/>
      <c r="N230" s="96"/>
      <c r="O230" s="96"/>
      <c r="P230" s="96"/>
      <c r="Q230" s="98"/>
      <c r="R230" s="408"/>
      <c r="S230" s="98"/>
    </row>
    <row r="231" spans="1:19" s="2" customFormat="1" ht="93.75">
      <c r="A231" s="100">
        <v>75</v>
      </c>
      <c r="B231" s="90" t="str">
        <f>$B$213</f>
        <v>UWSSD</v>
      </c>
      <c r="C231" s="91" t="s">
        <v>239</v>
      </c>
      <c r="D231" s="92" t="s">
        <v>26</v>
      </c>
      <c r="E231" s="92" t="str">
        <f>$E$222</f>
        <v>UGX</v>
      </c>
      <c r="F231" s="212">
        <v>1643000000</v>
      </c>
      <c r="G231" s="208" t="s">
        <v>198</v>
      </c>
      <c r="H231" s="207" t="s">
        <v>368</v>
      </c>
      <c r="I231" s="208" t="s">
        <v>50</v>
      </c>
      <c r="J231" s="206">
        <v>43677</v>
      </c>
      <c r="K231" s="206">
        <f t="shared" ref="K231:R231" si="71">J231+30</f>
        <v>43707</v>
      </c>
      <c r="L231" s="206">
        <f t="shared" si="71"/>
        <v>43737</v>
      </c>
      <c r="M231" s="206">
        <f t="shared" si="71"/>
        <v>43767</v>
      </c>
      <c r="N231" s="206">
        <f t="shared" si="71"/>
        <v>43797</v>
      </c>
      <c r="O231" s="206">
        <f t="shared" si="71"/>
        <v>43827</v>
      </c>
      <c r="P231" s="206">
        <f t="shared" si="71"/>
        <v>43857</v>
      </c>
      <c r="Q231" s="206">
        <f t="shared" si="71"/>
        <v>43887</v>
      </c>
      <c r="R231" s="410">
        <f t="shared" si="71"/>
        <v>43917</v>
      </c>
      <c r="S231" s="98"/>
    </row>
    <row r="232" spans="1:19" ht="114.75" customHeight="1">
      <c r="A232" s="100">
        <v>76</v>
      </c>
      <c r="B232" s="90"/>
      <c r="C232" s="91"/>
      <c r="D232" s="92" t="s">
        <v>27</v>
      </c>
      <c r="E232" s="92"/>
      <c r="F232" s="93"/>
      <c r="G232" s="142"/>
      <c r="H232" s="207"/>
      <c r="I232" s="208"/>
      <c r="J232" s="206"/>
      <c r="K232" s="96"/>
      <c r="L232" s="96"/>
      <c r="M232" s="96"/>
      <c r="N232" s="96"/>
      <c r="O232" s="96"/>
      <c r="P232" s="96"/>
      <c r="Q232" s="98"/>
      <c r="R232" s="408"/>
      <c r="S232" s="98"/>
    </row>
    <row r="233" spans="1:19" ht="24.75" customHeight="1">
      <c r="A233" s="100"/>
      <c r="B233" s="90"/>
      <c r="C233" s="91"/>
      <c r="D233" s="92"/>
      <c r="E233" s="92"/>
      <c r="F233" s="93"/>
      <c r="G233" s="142"/>
      <c r="H233" s="96"/>
      <c r="I233" s="96"/>
      <c r="J233" s="96"/>
      <c r="K233" s="96"/>
      <c r="L233" s="96"/>
      <c r="M233" s="96"/>
      <c r="N233" s="96"/>
      <c r="O233" s="96"/>
      <c r="P233" s="96"/>
      <c r="Q233" s="98"/>
      <c r="R233" s="408"/>
      <c r="S233" s="98"/>
    </row>
    <row r="234" spans="1:19" ht="33.75" customHeight="1">
      <c r="A234" s="100">
        <v>77</v>
      </c>
      <c r="B234" s="90" t="str">
        <f>$B$213</f>
        <v>UWSSD</v>
      </c>
      <c r="C234" s="91" t="s">
        <v>240</v>
      </c>
      <c r="D234" s="92" t="s">
        <v>26</v>
      </c>
      <c r="E234" s="92" t="str">
        <f>$E$222</f>
        <v>UGX</v>
      </c>
      <c r="F234" s="93">
        <v>1133000000</v>
      </c>
      <c r="G234" s="208" t="s">
        <v>198</v>
      </c>
      <c r="H234" s="207" t="s">
        <v>368</v>
      </c>
      <c r="I234" s="208" t="s">
        <v>50</v>
      </c>
      <c r="J234" s="206">
        <v>43677</v>
      </c>
      <c r="K234" s="206">
        <f t="shared" ref="K234:R234" si="72">J234+30</f>
        <v>43707</v>
      </c>
      <c r="L234" s="206">
        <f t="shared" si="72"/>
        <v>43737</v>
      </c>
      <c r="M234" s="206">
        <f t="shared" si="72"/>
        <v>43767</v>
      </c>
      <c r="N234" s="206">
        <f t="shared" si="72"/>
        <v>43797</v>
      </c>
      <c r="O234" s="206">
        <f t="shared" si="72"/>
        <v>43827</v>
      </c>
      <c r="P234" s="206">
        <f t="shared" si="72"/>
        <v>43857</v>
      </c>
      <c r="Q234" s="206">
        <f t="shared" si="72"/>
        <v>43887</v>
      </c>
      <c r="R234" s="410">
        <f t="shared" si="72"/>
        <v>43917</v>
      </c>
      <c r="S234" s="98"/>
    </row>
    <row r="235" spans="1:19" s="2" customFormat="1" ht="18.75">
      <c r="A235" s="100"/>
      <c r="B235" s="90"/>
      <c r="C235" s="91"/>
      <c r="D235" s="92" t="s">
        <v>27</v>
      </c>
      <c r="E235" s="92"/>
      <c r="F235" s="93"/>
      <c r="G235" s="142"/>
      <c r="H235" s="95"/>
      <c r="I235" s="96"/>
      <c r="J235" s="96"/>
      <c r="K235" s="96"/>
      <c r="L235" s="96"/>
      <c r="M235" s="96"/>
      <c r="N235" s="96"/>
      <c r="O235" s="96"/>
      <c r="P235" s="96"/>
      <c r="Q235" s="98"/>
      <c r="R235" s="408"/>
      <c r="S235" s="98"/>
    </row>
    <row r="236" spans="1:19" s="2" customFormat="1" ht="18.75">
      <c r="A236" s="100"/>
      <c r="B236" s="90"/>
      <c r="C236" s="91"/>
      <c r="D236" s="92"/>
      <c r="E236" s="92"/>
      <c r="F236" s="93"/>
      <c r="G236" s="205"/>
      <c r="H236" s="95"/>
      <c r="I236" s="96"/>
      <c r="J236" s="96"/>
      <c r="K236" s="96"/>
      <c r="L236" s="96"/>
      <c r="M236" s="96"/>
      <c r="N236" s="96"/>
      <c r="O236" s="96"/>
      <c r="P236" s="96"/>
      <c r="Q236" s="98"/>
      <c r="R236" s="408"/>
      <c r="S236" s="98"/>
    </row>
    <row r="237" spans="1:19" s="2" customFormat="1" ht="20.25" customHeight="1">
      <c r="A237" s="100">
        <v>78</v>
      </c>
      <c r="B237" s="90" t="str">
        <f>$B$213</f>
        <v>UWSSD</v>
      </c>
      <c r="C237" s="91" t="s">
        <v>241</v>
      </c>
      <c r="D237" s="92" t="s">
        <v>26</v>
      </c>
      <c r="E237" s="92" t="str">
        <f>$E$222</f>
        <v>UGX</v>
      </c>
      <c r="F237" s="93">
        <v>1190000000</v>
      </c>
      <c r="G237" s="208" t="s">
        <v>198</v>
      </c>
      <c r="H237" s="207" t="s">
        <v>368</v>
      </c>
      <c r="I237" s="208" t="s">
        <v>50</v>
      </c>
      <c r="J237" s="206">
        <v>43677</v>
      </c>
      <c r="K237" s="206">
        <f t="shared" ref="K237:R237" si="73">J237+30</f>
        <v>43707</v>
      </c>
      <c r="L237" s="206">
        <f t="shared" si="73"/>
        <v>43737</v>
      </c>
      <c r="M237" s="206">
        <f t="shared" si="73"/>
        <v>43767</v>
      </c>
      <c r="N237" s="206">
        <f t="shared" si="73"/>
        <v>43797</v>
      </c>
      <c r="O237" s="206">
        <f t="shared" si="73"/>
        <v>43827</v>
      </c>
      <c r="P237" s="206">
        <f t="shared" si="73"/>
        <v>43857</v>
      </c>
      <c r="Q237" s="206">
        <f t="shared" si="73"/>
        <v>43887</v>
      </c>
      <c r="R237" s="410">
        <f t="shared" si="73"/>
        <v>43917</v>
      </c>
      <c r="S237" s="98"/>
    </row>
    <row r="238" spans="1:19" s="2" customFormat="1" ht="18.75">
      <c r="A238" s="100"/>
      <c r="B238" s="90"/>
      <c r="C238" s="91"/>
      <c r="D238" s="92" t="s">
        <v>27</v>
      </c>
      <c r="E238" s="92"/>
      <c r="F238" s="93"/>
      <c r="G238" s="142"/>
      <c r="H238" s="96"/>
      <c r="I238" s="96"/>
      <c r="J238" s="96"/>
      <c r="K238" s="96"/>
      <c r="L238" s="96"/>
      <c r="M238" s="96"/>
      <c r="N238" s="96"/>
      <c r="O238" s="96"/>
      <c r="P238" s="96"/>
      <c r="Q238" s="98"/>
      <c r="R238" s="408"/>
      <c r="S238" s="98"/>
    </row>
    <row r="239" spans="1:19" s="2" customFormat="1" ht="18.75">
      <c r="A239" s="100"/>
      <c r="B239" s="90"/>
      <c r="C239" s="91"/>
      <c r="D239" s="92"/>
      <c r="E239" s="92"/>
      <c r="F239" s="93"/>
      <c r="G239" s="142"/>
      <c r="H239" s="96"/>
      <c r="I239" s="96"/>
      <c r="J239" s="96"/>
      <c r="K239" s="96"/>
      <c r="L239" s="96"/>
      <c r="M239" s="96"/>
      <c r="N239" s="96"/>
      <c r="O239" s="96"/>
      <c r="P239" s="96"/>
      <c r="Q239" s="98"/>
      <c r="R239" s="408"/>
      <c r="S239" s="98"/>
    </row>
    <row r="240" spans="1:19" s="2" customFormat="1" ht="75">
      <c r="A240" s="100">
        <v>79</v>
      </c>
      <c r="B240" s="90" t="str">
        <f>$B$213</f>
        <v>UWSSD</v>
      </c>
      <c r="C240" s="91" t="s">
        <v>242</v>
      </c>
      <c r="D240" s="92" t="s">
        <v>26</v>
      </c>
      <c r="E240" s="92" t="str">
        <f>$E$222</f>
        <v>UGX</v>
      </c>
      <c r="F240" s="93">
        <v>6353760000</v>
      </c>
      <c r="G240" s="208" t="s">
        <v>198</v>
      </c>
      <c r="H240" s="207" t="s">
        <v>368</v>
      </c>
      <c r="I240" s="208" t="s">
        <v>50</v>
      </c>
      <c r="J240" s="206">
        <v>43677</v>
      </c>
      <c r="K240" s="206">
        <f t="shared" ref="K240:R240" si="74">J240+30</f>
        <v>43707</v>
      </c>
      <c r="L240" s="206">
        <f t="shared" si="74"/>
        <v>43737</v>
      </c>
      <c r="M240" s="206">
        <f t="shared" si="74"/>
        <v>43767</v>
      </c>
      <c r="N240" s="206">
        <f t="shared" si="74"/>
        <v>43797</v>
      </c>
      <c r="O240" s="206">
        <f t="shared" si="74"/>
        <v>43827</v>
      </c>
      <c r="P240" s="206">
        <f t="shared" si="74"/>
        <v>43857</v>
      </c>
      <c r="Q240" s="206">
        <f t="shared" si="74"/>
        <v>43887</v>
      </c>
      <c r="R240" s="410">
        <f t="shared" si="74"/>
        <v>43917</v>
      </c>
      <c r="S240" s="98"/>
    </row>
    <row r="241" spans="1:19" s="2" customFormat="1" ht="18.75">
      <c r="A241" s="100"/>
      <c r="B241" s="90"/>
      <c r="C241" s="91"/>
      <c r="D241" s="92" t="s">
        <v>27</v>
      </c>
      <c r="E241" s="92"/>
      <c r="F241" s="93"/>
      <c r="G241" s="142"/>
      <c r="H241" s="96"/>
      <c r="I241" s="96"/>
      <c r="J241" s="96"/>
      <c r="K241" s="96"/>
      <c r="L241" s="96"/>
      <c r="M241" s="96"/>
      <c r="N241" s="96"/>
      <c r="O241" s="96"/>
      <c r="P241" s="96"/>
      <c r="Q241" s="98"/>
      <c r="R241" s="408"/>
      <c r="S241" s="98"/>
    </row>
    <row r="242" spans="1:19" s="2" customFormat="1" ht="18.75">
      <c r="A242" s="100"/>
      <c r="B242" s="90"/>
      <c r="C242" s="91"/>
      <c r="D242" s="92"/>
      <c r="E242" s="92"/>
      <c r="F242" s="93"/>
      <c r="G242" s="142"/>
      <c r="H242" s="96"/>
      <c r="I242" s="96"/>
      <c r="J242" s="96"/>
      <c r="K242" s="96"/>
      <c r="L242" s="96"/>
      <c r="M242" s="96"/>
      <c r="N242" s="96"/>
      <c r="O242" s="96"/>
      <c r="P242" s="96"/>
      <c r="Q242" s="98"/>
      <c r="R242" s="408"/>
      <c r="S242" s="98"/>
    </row>
    <row r="243" spans="1:19" s="2" customFormat="1" ht="225">
      <c r="A243" s="100">
        <v>80</v>
      </c>
      <c r="B243" s="90" t="str">
        <f>$B$213</f>
        <v>UWSSD</v>
      </c>
      <c r="C243" s="215" t="s">
        <v>243</v>
      </c>
      <c r="D243" s="92" t="s">
        <v>26</v>
      </c>
      <c r="E243" s="92" t="str">
        <f>$E$222</f>
        <v>UGX</v>
      </c>
      <c r="F243" s="93">
        <v>2395558550</v>
      </c>
      <c r="G243" s="208" t="s">
        <v>198</v>
      </c>
      <c r="H243" s="207" t="s">
        <v>368</v>
      </c>
      <c r="I243" s="208" t="s">
        <v>50</v>
      </c>
      <c r="J243" s="206">
        <v>43677</v>
      </c>
      <c r="K243" s="206">
        <f t="shared" ref="K243:R243" si="75">J243+30</f>
        <v>43707</v>
      </c>
      <c r="L243" s="206">
        <f t="shared" si="75"/>
        <v>43737</v>
      </c>
      <c r="M243" s="206">
        <f t="shared" si="75"/>
        <v>43767</v>
      </c>
      <c r="N243" s="206">
        <f t="shared" si="75"/>
        <v>43797</v>
      </c>
      <c r="O243" s="206">
        <f t="shared" si="75"/>
        <v>43827</v>
      </c>
      <c r="P243" s="206">
        <f t="shared" si="75"/>
        <v>43857</v>
      </c>
      <c r="Q243" s="206">
        <f t="shared" si="75"/>
        <v>43887</v>
      </c>
      <c r="R243" s="410">
        <f t="shared" si="75"/>
        <v>43917</v>
      </c>
      <c r="S243" s="98"/>
    </row>
    <row r="244" spans="1:19" s="2" customFormat="1" ht="18.75">
      <c r="A244" s="100"/>
      <c r="B244" s="90"/>
      <c r="C244" s="91"/>
      <c r="D244" s="92" t="s">
        <v>27</v>
      </c>
      <c r="E244" s="92"/>
      <c r="F244" s="93"/>
      <c r="G244" s="94"/>
      <c r="H244" s="95"/>
      <c r="I244" s="96"/>
      <c r="J244" s="96"/>
      <c r="K244" s="96"/>
      <c r="L244" s="96"/>
      <c r="M244" s="96"/>
      <c r="N244" s="96"/>
      <c r="O244" s="96"/>
      <c r="P244" s="96"/>
      <c r="Q244" s="96"/>
      <c r="R244" s="408"/>
      <c r="S244" s="98"/>
    </row>
    <row r="245" spans="1:19" s="2" customFormat="1" ht="18.75">
      <c r="A245" s="100"/>
      <c r="B245" s="90"/>
      <c r="C245" s="91"/>
      <c r="D245" s="92"/>
      <c r="E245" s="92"/>
      <c r="F245" s="93"/>
      <c r="G245" s="94"/>
      <c r="H245" s="95"/>
      <c r="I245" s="96"/>
      <c r="J245" s="96"/>
      <c r="K245" s="96"/>
      <c r="L245" s="96"/>
      <c r="M245" s="96"/>
      <c r="N245" s="96"/>
      <c r="O245" s="96"/>
      <c r="P245" s="96"/>
      <c r="Q245" s="96"/>
      <c r="R245" s="408"/>
      <c r="S245" s="98"/>
    </row>
    <row r="246" spans="1:19" s="2" customFormat="1" ht="131.25">
      <c r="A246" s="100">
        <v>81</v>
      </c>
      <c r="B246" s="90" t="str">
        <f>$B$213</f>
        <v>UWSSD</v>
      </c>
      <c r="C246" s="91" t="s">
        <v>244</v>
      </c>
      <c r="D246" s="92" t="s">
        <v>26</v>
      </c>
      <c r="E246" s="92" t="str">
        <f>$E$222</f>
        <v>UGX</v>
      </c>
      <c r="F246" s="93">
        <v>2728000000</v>
      </c>
      <c r="G246" s="205"/>
      <c r="H246" s="207" t="s">
        <v>368</v>
      </c>
      <c r="I246" s="208" t="s">
        <v>50</v>
      </c>
      <c r="J246" s="206">
        <v>43677</v>
      </c>
      <c r="K246" s="206">
        <f t="shared" ref="K246:R246" si="76">J246+30</f>
        <v>43707</v>
      </c>
      <c r="L246" s="206">
        <f t="shared" si="76"/>
        <v>43737</v>
      </c>
      <c r="M246" s="206">
        <f t="shared" si="76"/>
        <v>43767</v>
      </c>
      <c r="N246" s="206">
        <f t="shared" si="76"/>
        <v>43797</v>
      </c>
      <c r="O246" s="206">
        <f t="shared" si="76"/>
        <v>43827</v>
      </c>
      <c r="P246" s="206">
        <f t="shared" si="76"/>
        <v>43857</v>
      </c>
      <c r="Q246" s="206">
        <f t="shared" si="76"/>
        <v>43887</v>
      </c>
      <c r="R246" s="410">
        <f t="shared" si="76"/>
        <v>43917</v>
      </c>
      <c r="S246" s="98"/>
    </row>
    <row r="247" spans="1:19" s="2" customFormat="1" ht="18.75">
      <c r="A247" s="100"/>
      <c r="B247" s="90"/>
      <c r="C247" s="138"/>
      <c r="D247" s="92" t="s">
        <v>27</v>
      </c>
      <c r="E247" s="92"/>
      <c r="F247" s="93"/>
      <c r="G247" s="94"/>
      <c r="H247" s="95"/>
      <c r="I247" s="96"/>
      <c r="J247" s="96"/>
      <c r="K247" s="96"/>
      <c r="L247" s="96"/>
      <c r="M247" s="96"/>
      <c r="N247" s="96"/>
      <c r="O247" s="96"/>
      <c r="P247" s="96"/>
      <c r="Q247" s="98"/>
      <c r="R247" s="408"/>
      <c r="S247" s="98"/>
    </row>
    <row r="248" spans="1:19" s="2" customFormat="1" ht="18.75">
      <c r="A248" s="100"/>
      <c r="B248" s="90"/>
      <c r="C248" s="91"/>
      <c r="D248" s="92"/>
      <c r="E248" s="92"/>
      <c r="F248" s="93"/>
      <c r="G248" s="94"/>
      <c r="H248" s="95"/>
      <c r="I248" s="96"/>
      <c r="J248" s="96"/>
      <c r="K248" s="96"/>
      <c r="L248" s="96"/>
      <c r="M248" s="96"/>
      <c r="N248" s="96"/>
      <c r="O248" s="96"/>
      <c r="P248" s="96"/>
      <c r="Q248" s="98"/>
      <c r="R248" s="408"/>
      <c r="S248" s="98"/>
    </row>
    <row r="249" spans="1:19" s="2" customFormat="1" ht="22.5" customHeight="1">
      <c r="A249" s="100">
        <v>82</v>
      </c>
      <c r="B249" s="90" t="str">
        <f>$B$213</f>
        <v>UWSSD</v>
      </c>
      <c r="C249" s="91" t="s">
        <v>245</v>
      </c>
      <c r="D249" s="91" t="s">
        <v>26</v>
      </c>
      <c r="E249" s="91" t="str">
        <f>$E$246</f>
        <v>UGX</v>
      </c>
      <c r="F249" s="216">
        <v>1813000000</v>
      </c>
      <c r="G249" s="208" t="s">
        <v>198</v>
      </c>
      <c r="H249" s="207" t="s">
        <v>368</v>
      </c>
      <c r="I249" s="208" t="s">
        <v>50</v>
      </c>
      <c r="J249" s="206">
        <v>43677</v>
      </c>
      <c r="K249" s="206">
        <f t="shared" ref="K249:R249" si="77">J249+30</f>
        <v>43707</v>
      </c>
      <c r="L249" s="206">
        <f t="shared" si="77"/>
        <v>43737</v>
      </c>
      <c r="M249" s="206">
        <f t="shared" si="77"/>
        <v>43767</v>
      </c>
      <c r="N249" s="206">
        <f t="shared" si="77"/>
        <v>43797</v>
      </c>
      <c r="O249" s="206">
        <f t="shared" si="77"/>
        <v>43827</v>
      </c>
      <c r="P249" s="206">
        <f t="shared" si="77"/>
        <v>43857</v>
      </c>
      <c r="Q249" s="206">
        <f t="shared" si="77"/>
        <v>43887</v>
      </c>
      <c r="R249" s="410">
        <f t="shared" si="77"/>
        <v>43917</v>
      </c>
      <c r="S249" s="98"/>
    </row>
    <row r="250" spans="1:19" s="2" customFormat="1" ht="18.75">
      <c r="A250" s="100"/>
      <c r="B250" s="90"/>
      <c r="C250" s="91"/>
      <c r="D250" s="92" t="s">
        <v>27</v>
      </c>
      <c r="E250" s="92"/>
      <c r="F250" s="93"/>
      <c r="G250" s="89"/>
      <c r="H250" s="95"/>
      <c r="I250" s="96"/>
      <c r="J250" s="96"/>
      <c r="K250" s="96"/>
      <c r="L250" s="96"/>
      <c r="M250" s="96"/>
      <c r="N250" s="96"/>
      <c r="O250" s="96"/>
      <c r="P250" s="96"/>
      <c r="Q250" s="96"/>
      <c r="R250" s="408"/>
      <c r="S250" s="98"/>
    </row>
    <row r="251" spans="1:19" s="2" customFormat="1" ht="18.75">
      <c r="A251" s="100"/>
      <c r="B251" s="90"/>
      <c r="C251" s="91"/>
      <c r="D251" s="92"/>
      <c r="E251" s="92"/>
      <c r="F251" s="93"/>
      <c r="G251" s="89"/>
      <c r="H251" s="95"/>
      <c r="I251" s="96"/>
      <c r="J251" s="96"/>
      <c r="K251" s="96"/>
      <c r="L251" s="96"/>
      <c r="M251" s="96"/>
      <c r="N251" s="96"/>
      <c r="O251" s="96"/>
      <c r="P251" s="96"/>
      <c r="Q251" s="96"/>
      <c r="R251" s="408"/>
      <c r="S251" s="98"/>
    </row>
    <row r="252" spans="1:19" s="2" customFormat="1" ht="168.75">
      <c r="A252" s="100">
        <v>83</v>
      </c>
      <c r="B252" s="90" t="str">
        <f>$B$213</f>
        <v>UWSSD</v>
      </c>
      <c r="C252" s="91" t="s">
        <v>247</v>
      </c>
      <c r="D252" s="92" t="s">
        <v>26</v>
      </c>
      <c r="E252" s="92" t="s">
        <v>38</v>
      </c>
      <c r="F252" s="93">
        <v>1846125000</v>
      </c>
      <c r="G252" s="208" t="s">
        <v>198</v>
      </c>
      <c r="H252" s="207" t="s">
        <v>368</v>
      </c>
      <c r="I252" s="208" t="s">
        <v>50</v>
      </c>
      <c r="J252" s="206">
        <v>43677</v>
      </c>
      <c r="K252" s="206">
        <f t="shared" ref="K252:R252" si="78">J252+30</f>
        <v>43707</v>
      </c>
      <c r="L252" s="206">
        <f t="shared" si="78"/>
        <v>43737</v>
      </c>
      <c r="M252" s="206">
        <f t="shared" si="78"/>
        <v>43767</v>
      </c>
      <c r="N252" s="206">
        <f t="shared" si="78"/>
        <v>43797</v>
      </c>
      <c r="O252" s="206">
        <f t="shared" si="78"/>
        <v>43827</v>
      </c>
      <c r="P252" s="206">
        <f t="shared" si="78"/>
        <v>43857</v>
      </c>
      <c r="Q252" s="206">
        <f t="shared" si="78"/>
        <v>43887</v>
      </c>
      <c r="R252" s="410">
        <f t="shared" si="78"/>
        <v>43917</v>
      </c>
      <c r="S252" s="98"/>
    </row>
    <row r="253" spans="1:19" s="2" customFormat="1" ht="18.75">
      <c r="A253" s="100"/>
      <c r="B253" s="90"/>
      <c r="C253" s="91"/>
      <c r="D253" s="92" t="s">
        <v>27</v>
      </c>
      <c r="E253" s="92"/>
      <c r="F253" s="93"/>
      <c r="G253" s="94"/>
      <c r="H253" s="95"/>
      <c r="I253" s="96"/>
      <c r="J253" s="96"/>
      <c r="K253" s="96"/>
      <c r="L253" s="96"/>
      <c r="M253" s="96"/>
      <c r="N253" s="96"/>
      <c r="O253" s="96"/>
      <c r="P253" s="96"/>
      <c r="Q253" s="96"/>
      <c r="R253" s="408"/>
      <c r="S253" s="98"/>
    </row>
    <row r="254" spans="1:19" s="2" customFormat="1" ht="18.75">
      <c r="A254" s="100"/>
      <c r="B254" s="90"/>
      <c r="C254" s="91"/>
      <c r="D254" s="92"/>
      <c r="E254" s="92"/>
      <c r="F254" s="93"/>
      <c r="G254" s="94"/>
      <c r="H254" s="95"/>
      <c r="I254" s="96"/>
      <c r="J254" s="96"/>
      <c r="K254" s="96"/>
      <c r="L254" s="96"/>
      <c r="M254" s="96"/>
      <c r="N254" s="96"/>
      <c r="O254" s="96"/>
      <c r="P254" s="96"/>
      <c r="Q254" s="96"/>
      <c r="R254" s="408"/>
      <c r="S254" s="98"/>
    </row>
    <row r="255" spans="1:19" s="2" customFormat="1" ht="131.25">
      <c r="A255" s="100">
        <v>84</v>
      </c>
      <c r="B255" s="90" t="str">
        <f>$B$213</f>
        <v>UWSSD</v>
      </c>
      <c r="C255" s="91" t="s">
        <v>249</v>
      </c>
      <c r="D255" s="92" t="s">
        <v>26</v>
      </c>
      <c r="E255" s="92" t="s">
        <v>38</v>
      </c>
      <c r="F255" s="93">
        <v>2399962500</v>
      </c>
      <c r="G255" s="208" t="s">
        <v>198</v>
      </c>
      <c r="H255" s="207" t="s">
        <v>368</v>
      </c>
      <c r="I255" s="208" t="s">
        <v>50</v>
      </c>
      <c r="J255" s="206">
        <v>43677</v>
      </c>
      <c r="K255" s="206">
        <f t="shared" ref="K255:R255" si="79">J255+30</f>
        <v>43707</v>
      </c>
      <c r="L255" s="206">
        <f t="shared" si="79"/>
        <v>43737</v>
      </c>
      <c r="M255" s="206">
        <f t="shared" si="79"/>
        <v>43767</v>
      </c>
      <c r="N255" s="206">
        <f t="shared" si="79"/>
        <v>43797</v>
      </c>
      <c r="O255" s="206">
        <f t="shared" si="79"/>
        <v>43827</v>
      </c>
      <c r="P255" s="206">
        <f t="shared" si="79"/>
        <v>43857</v>
      </c>
      <c r="Q255" s="206">
        <f t="shared" si="79"/>
        <v>43887</v>
      </c>
      <c r="R255" s="410">
        <f t="shared" si="79"/>
        <v>43917</v>
      </c>
      <c r="S255" s="98"/>
    </row>
    <row r="256" spans="1:19" s="2" customFormat="1" ht="18.75">
      <c r="A256" s="100"/>
      <c r="B256" s="90"/>
      <c r="C256" s="91"/>
      <c r="D256" s="92" t="s">
        <v>27</v>
      </c>
      <c r="E256" s="92"/>
      <c r="F256" s="93"/>
      <c r="G256" s="94"/>
      <c r="H256" s="95"/>
      <c r="I256" s="95"/>
      <c r="J256" s="96"/>
      <c r="K256" s="96"/>
      <c r="L256" s="96"/>
      <c r="M256" s="96"/>
      <c r="N256" s="96"/>
      <c r="O256" s="96"/>
      <c r="P256" s="96"/>
      <c r="Q256" s="96"/>
      <c r="R256" s="409"/>
      <c r="S256" s="98"/>
    </row>
    <row r="257" spans="1:19" s="2" customFormat="1" ht="18.75">
      <c r="A257" s="100"/>
      <c r="B257" s="90"/>
      <c r="C257" s="91"/>
      <c r="D257" s="92"/>
      <c r="E257" s="92"/>
      <c r="F257" s="93"/>
      <c r="G257" s="94"/>
      <c r="H257" s="95"/>
      <c r="I257" s="95"/>
      <c r="J257" s="96"/>
      <c r="K257" s="96"/>
      <c r="L257" s="96"/>
      <c r="M257" s="96"/>
      <c r="N257" s="96"/>
      <c r="O257" s="96"/>
      <c r="P257" s="96"/>
      <c r="Q257" s="96"/>
      <c r="R257" s="409"/>
      <c r="S257" s="98"/>
    </row>
    <row r="258" spans="1:19" s="2" customFormat="1" ht="206.25">
      <c r="A258" s="100">
        <v>85</v>
      </c>
      <c r="B258" s="90" t="str">
        <f>$B$213</f>
        <v>UWSSD</v>
      </c>
      <c r="C258" s="91" t="s">
        <v>254</v>
      </c>
      <c r="D258" s="217" t="s">
        <v>32</v>
      </c>
      <c r="E258" s="217" t="str">
        <f>$E$261</f>
        <v>UGX</v>
      </c>
      <c r="F258" s="218">
        <v>7779570750</v>
      </c>
      <c r="G258" s="217" t="str">
        <f>$G$261</f>
        <v xml:space="preserve">DONOR </v>
      </c>
      <c r="H258" s="207" t="s">
        <v>368</v>
      </c>
      <c r="I258" s="387" t="s">
        <v>50</v>
      </c>
      <c r="J258" s="206">
        <v>43677</v>
      </c>
      <c r="K258" s="206">
        <f t="shared" ref="K258:R258" si="80">J258+30</f>
        <v>43707</v>
      </c>
      <c r="L258" s="206">
        <f t="shared" si="80"/>
        <v>43737</v>
      </c>
      <c r="M258" s="206">
        <f t="shared" si="80"/>
        <v>43767</v>
      </c>
      <c r="N258" s="206">
        <f t="shared" si="80"/>
        <v>43797</v>
      </c>
      <c r="O258" s="206">
        <f t="shared" si="80"/>
        <v>43827</v>
      </c>
      <c r="P258" s="206">
        <f t="shared" si="80"/>
        <v>43857</v>
      </c>
      <c r="Q258" s="206">
        <f t="shared" si="80"/>
        <v>43887</v>
      </c>
      <c r="R258" s="410">
        <f t="shared" si="80"/>
        <v>43917</v>
      </c>
      <c r="S258" s="98"/>
    </row>
    <row r="259" spans="1:19" s="2" customFormat="1" ht="18.75">
      <c r="A259" s="100"/>
      <c r="B259" s="90"/>
      <c r="C259" s="91"/>
      <c r="D259" s="92" t="s">
        <v>27</v>
      </c>
      <c r="E259" s="92"/>
      <c r="F259" s="93"/>
      <c r="G259" s="94"/>
      <c r="H259" s="95"/>
      <c r="I259" s="96"/>
      <c r="J259" s="96"/>
      <c r="K259" s="96"/>
      <c r="L259" s="96"/>
      <c r="M259" s="96"/>
      <c r="N259" s="96"/>
      <c r="O259" s="96"/>
      <c r="P259" s="96"/>
      <c r="Q259" s="96"/>
      <c r="R259" s="408"/>
      <c r="S259" s="98"/>
    </row>
    <row r="260" spans="1:19" s="2" customFormat="1" ht="18.75">
      <c r="A260" s="100"/>
      <c r="B260" s="90"/>
      <c r="C260" s="91"/>
      <c r="D260" s="92"/>
      <c r="E260" s="92"/>
      <c r="F260" s="92"/>
      <c r="G260" s="92"/>
      <c r="H260" s="92"/>
      <c r="I260" s="96"/>
      <c r="J260" s="96"/>
      <c r="K260" s="96"/>
      <c r="L260" s="96"/>
      <c r="M260" s="96"/>
      <c r="N260" s="96"/>
      <c r="O260" s="96"/>
      <c r="P260" s="96"/>
      <c r="Q260" s="96"/>
      <c r="R260" s="408"/>
      <c r="S260" s="98"/>
    </row>
    <row r="261" spans="1:19" s="2" customFormat="1" ht="57" customHeight="1">
      <c r="A261" s="100">
        <v>86</v>
      </c>
      <c r="B261" s="90" t="str">
        <f>$B$213</f>
        <v>UWSSD</v>
      </c>
      <c r="C261" s="91" t="s">
        <v>255</v>
      </c>
      <c r="D261" s="92" t="s">
        <v>26</v>
      </c>
      <c r="E261" s="92" t="str">
        <f>$E$246</f>
        <v>UGX</v>
      </c>
      <c r="F261" s="219">
        <v>2682500000</v>
      </c>
      <c r="G261" s="208" t="s">
        <v>198</v>
      </c>
      <c r="H261" s="207" t="s">
        <v>368</v>
      </c>
      <c r="I261" s="208" t="s">
        <v>50</v>
      </c>
      <c r="J261" s="206">
        <v>43677</v>
      </c>
      <c r="K261" s="206">
        <f t="shared" ref="K261:R261" si="81">J261+30</f>
        <v>43707</v>
      </c>
      <c r="L261" s="206">
        <f t="shared" si="81"/>
        <v>43737</v>
      </c>
      <c r="M261" s="206">
        <f t="shared" si="81"/>
        <v>43767</v>
      </c>
      <c r="N261" s="206">
        <f t="shared" si="81"/>
        <v>43797</v>
      </c>
      <c r="O261" s="206">
        <f t="shared" si="81"/>
        <v>43827</v>
      </c>
      <c r="P261" s="206">
        <f t="shared" si="81"/>
        <v>43857</v>
      </c>
      <c r="Q261" s="206">
        <f t="shared" si="81"/>
        <v>43887</v>
      </c>
      <c r="R261" s="410">
        <f t="shared" si="81"/>
        <v>43917</v>
      </c>
      <c r="S261" s="98"/>
    </row>
    <row r="262" spans="1:19" s="2" customFormat="1" ht="18.75">
      <c r="A262" s="100"/>
      <c r="B262" s="90"/>
      <c r="C262" s="91"/>
      <c r="D262" s="92" t="s">
        <v>256</v>
      </c>
      <c r="E262" s="92"/>
      <c r="F262" s="219"/>
      <c r="G262" s="141"/>
      <c r="H262" s="92"/>
      <c r="I262" s="96"/>
      <c r="J262" s="96"/>
      <c r="K262" s="96"/>
      <c r="L262" s="96"/>
      <c r="M262" s="96"/>
      <c r="N262" s="96"/>
      <c r="O262" s="96"/>
      <c r="P262" s="96"/>
      <c r="Q262" s="98"/>
      <c r="R262" s="408"/>
      <c r="S262" s="98"/>
    </row>
    <row r="263" spans="1:19" s="2" customFormat="1" ht="18.75">
      <c r="A263" s="100"/>
      <c r="B263" s="90"/>
      <c r="C263" s="91"/>
      <c r="D263" s="92"/>
      <c r="E263" s="92"/>
      <c r="F263" s="219"/>
      <c r="G263" s="141"/>
      <c r="H263" s="92"/>
      <c r="I263" s="96"/>
      <c r="J263" s="96"/>
      <c r="K263" s="96"/>
      <c r="L263" s="96"/>
      <c r="M263" s="96"/>
      <c r="N263" s="96"/>
      <c r="O263" s="96"/>
      <c r="P263" s="96"/>
      <c r="Q263" s="98"/>
      <c r="R263" s="408"/>
      <c r="S263" s="98"/>
    </row>
    <row r="264" spans="1:19" s="2" customFormat="1" ht="41.25" customHeight="1">
      <c r="A264" s="100">
        <v>87</v>
      </c>
      <c r="B264" s="90" t="str">
        <f>$B$261</f>
        <v>UWSSD</v>
      </c>
      <c r="C264" s="258" t="s">
        <v>257</v>
      </c>
      <c r="D264" s="92" t="s">
        <v>26</v>
      </c>
      <c r="E264" s="92" t="s">
        <v>38</v>
      </c>
      <c r="F264" s="219">
        <v>4440000000</v>
      </c>
      <c r="G264" s="208" t="s">
        <v>198</v>
      </c>
      <c r="H264" s="207" t="s">
        <v>368</v>
      </c>
      <c r="I264" s="208" t="s">
        <v>50</v>
      </c>
      <c r="J264" s="206">
        <v>43677</v>
      </c>
      <c r="K264" s="206">
        <f t="shared" ref="K264:R264" si="82">J264+30</f>
        <v>43707</v>
      </c>
      <c r="L264" s="206">
        <f t="shared" si="82"/>
        <v>43737</v>
      </c>
      <c r="M264" s="206">
        <f t="shared" si="82"/>
        <v>43767</v>
      </c>
      <c r="N264" s="206">
        <f t="shared" si="82"/>
        <v>43797</v>
      </c>
      <c r="O264" s="206">
        <f t="shared" si="82"/>
        <v>43827</v>
      </c>
      <c r="P264" s="206">
        <f t="shared" si="82"/>
        <v>43857</v>
      </c>
      <c r="Q264" s="206">
        <f t="shared" si="82"/>
        <v>43887</v>
      </c>
      <c r="R264" s="410">
        <f t="shared" si="82"/>
        <v>43917</v>
      </c>
      <c r="S264" s="98"/>
    </row>
    <row r="265" spans="1:19" s="2" customFormat="1" ht="18.75">
      <c r="A265" s="100"/>
      <c r="B265" s="90"/>
      <c r="C265" s="91"/>
      <c r="D265" s="92" t="s">
        <v>27</v>
      </c>
      <c r="E265" s="92"/>
      <c r="F265" s="92"/>
      <c r="G265" s="92"/>
      <c r="H265" s="92"/>
      <c r="I265" s="96"/>
      <c r="J265" s="96"/>
      <c r="K265" s="96"/>
      <c r="L265" s="96"/>
      <c r="M265" s="96"/>
      <c r="N265" s="96"/>
      <c r="O265" s="96"/>
      <c r="P265" s="96"/>
      <c r="Q265" s="96"/>
      <c r="R265" s="408"/>
      <c r="S265" s="98"/>
    </row>
    <row r="266" spans="1:19" s="2" customFormat="1" ht="18.75">
      <c r="A266" s="100"/>
      <c r="B266" s="90"/>
      <c r="C266" s="91"/>
      <c r="D266" s="92"/>
      <c r="E266" s="92"/>
      <c r="F266" s="92"/>
      <c r="G266" s="92"/>
      <c r="H266" s="92"/>
      <c r="I266" s="96"/>
      <c r="J266" s="96"/>
      <c r="K266" s="96"/>
      <c r="L266" s="96"/>
      <c r="M266" s="96"/>
      <c r="N266" s="96"/>
      <c r="O266" s="96"/>
      <c r="P266" s="96"/>
      <c r="Q266" s="96"/>
      <c r="R266" s="408"/>
      <c r="S266" s="98"/>
    </row>
    <row r="267" spans="1:19" s="2" customFormat="1" ht="56.25">
      <c r="A267" s="100">
        <v>88</v>
      </c>
      <c r="B267" s="90" t="str">
        <f>$B$213</f>
        <v>UWSSD</v>
      </c>
      <c r="C267" s="91" t="s">
        <v>258</v>
      </c>
      <c r="D267" s="92" t="s">
        <v>26</v>
      </c>
      <c r="E267" s="92" t="str">
        <f>$E$246</f>
        <v>UGX</v>
      </c>
      <c r="F267" s="219">
        <v>4429620000</v>
      </c>
      <c r="G267" s="208" t="s">
        <v>198</v>
      </c>
      <c r="H267" s="207" t="s">
        <v>368</v>
      </c>
      <c r="I267" s="208" t="s">
        <v>50</v>
      </c>
      <c r="J267" s="206">
        <v>43677</v>
      </c>
      <c r="K267" s="206">
        <f t="shared" ref="K267:R267" si="83">J267+30</f>
        <v>43707</v>
      </c>
      <c r="L267" s="206">
        <f t="shared" si="83"/>
        <v>43737</v>
      </c>
      <c r="M267" s="206">
        <f t="shared" si="83"/>
        <v>43767</v>
      </c>
      <c r="N267" s="206">
        <f t="shared" si="83"/>
        <v>43797</v>
      </c>
      <c r="O267" s="206">
        <f t="shared" si="83"/>
        <v>43827</v>
      </c>
      <c r="P267" s="206">
        <f t="shared" si="83"/>
        <v>43857</v>
      </c>
      <c r="Q267" s="206">
        <f t="shared" si="83"/>
        <v>43887</v>
      </c>
      <c r="R267" s="410">
        <f t="shared" si="83"/>
        <v>43917</v>
      </c>
      <c r="S267" s="98"/>
    </row>
    <row r="268" spans="1:19" s="2" customFormat="1" ht="18.75">
      <c r="A268" s="100"/>
      <c r="B268" s="90"/>
      <c r="C268" s="91"/>
      <c r="D268" s="92" t="s">
        <v>27</v>
      </c>
      <c r="E268" s="92"/>
      <c r="F268" s="92"/>
      <c r="G268" s="92"/>
      <c r="H268" s="92"/>
      <c r="I268" s="96"/>
      <c r="J268" s="96"/>
      <c r="K268" s="96"/>
      <c r="L268" s="96"/>
      <c r="M268" s="96"/>
      <c r="N268" s="96"/>
      <c r="O268" s="96"/>
      <c r="P268" s="96"/>
      <c r="Q268" s="96"/>
      <c r="R268" s="408"/>
      <c r="S268" s="98"/>
    </row>
    <row r="269" spans="1:19" s="2" customFormat="1" ht="18.75">
      <c r="A269" s="100"/>
      <c r="B269" s="90"/>
      <c r="C269" s="91"/>
      <c r="D269" s="92"/>
      <c r="E269" s="92"/>
      <c r="F269" s="92"/>
      <c r="G269" s="92"/>
      <c r="H269" s="92"/>
      <c r="I269" s="96"/>
      <c r="J269" s="96"/>
      <c r="K269" s="96"/>
      <c r="L269" s="96"/>
      <c r="M269" s="96"/>
      <c r="N269" s="96"/>
      <c r="O269" s="96"/>
      <c r="P269" s="96"/>
      <c r="Q269" s="96"/>
      <c r="R269" s="408"/>
      <c r="S269" s="98"/>
    </row>
    <row r="270" spans="1:19" s="2" customFormat="1" ht="300">
      <c r="A270" s="100">
        <v>89</v>
      </c>
      <c r="B270" s="90" t="str">
        <f>$B$213</f>
        <v>UWSSD</v>
      </c>
      <c r="C270" s="91" t="s">
        <v>259</v>
      </c>
      <c r="D270" s="92" t="s">
        <v>26</v>
      </c>
      <c r="E270" s="92" t="str">
        <f>$E$246</f>
        <v>UGX</v>
      </c>
      <c r="F270" s="219">
        <v>2960000000</v>
      </c>
      <c r="G270" s="208" t="s">
        <v>198</v>
      </c>
      <c r="H270" s="207" t="s">
        <v>368</v>
      </c>
      <c r="I270" s="208" t="s">
        <v>50</v>
      </c>
      <c r="J270" s="206">
        <v>43677</v>
      </c>
      <c r="K270" s="206">
        <f t="shared" ref="K270:R270" si="84">J270+30</f>
        <v>43707</v>
      </c>
      <c r="L270" s="206">
        <f t="shared" si="84"/>
        <v>43737</v>
      </c>
      <c r="M270" s="206">
        <f t="shared" si="84"/>
        <v>43767</v>
      </c>
      <c r="N270" s="206">
        <f t="shared" si="84"/>
        <v>43797</v>
      </c>
      <c r="O270" s="206">
        <f t="shared" si="84"/>
        <v>43827</v>
      </c>
      <c r="P270" s="206">
        <f t="shared" si="84"/>
        <v>43857</v>
      </c>
      <c r="Q270" s="206">
        <f t="shared" si="84"/>
        <v>43887</v>
      </c>
      <c r="R270" s="410">
        <f t="shared" si="84"/>
        <v>43917</v>
      </c>
      <c r="S270" s="98"/>
    </row>
    <row r="271" spans="1:19" s="2" customFormat="1" ht="18.75">
      <c r="A271" s="100"/>
      <c r="B271" s="90"/>
      <c r="C271" s="91"/>
      <c r="D271" s="92" t="s">
        <v>27</v>
      </c>
      <c r="E271" s="92"/>
      <c r="F271" s="92"/>
      <c r="G271" s="92"/>
      <c r="H271" s="92"/>
      <c r="I271" s="96"/>
      <c r="J271" s="96"/>
      <c r="K271" s="96"/>
      <c r="L271" s="96"/>
      <c r="M271" s="96"/>
      <c r="N271" s="96"/>
      <c r="O271" s="96"/>
      <c r="P271" s="96"/>
      <c r="Q271" s="96"/>
      <c r="R271" s="408"/>
      <c r="S271" s="98"/>
    </row>
    <row r="272" spans="1:19" s="2" customFormat="1" ht="18.75">
      <c r="A272" s="100"/>
      <c r="B272" s="90"/>
      <c r="C272" s="91"/>
      <c r="D272" s="92"/>
      <c r="E272" s="92"/>
      <c r="F272" s="93"/>
      <c r="G272" s="94"/>
      <c r="H272" s="95"/>
      <c r="I272" s="96"/>
      <c r="J272" s="96"/>
      <c r="K272" s="96"/>
      <c r="L272" s="96"/>
      <c r="M272" s="96"/>
      <c r="N272" s="96"/>
      <c r="O272" s="96"/>
      <c r="P272" s="96"/>
      <c r="Q272" s="96"/>
      <c r="R272" s="408"/>
      <c r="S272" s="98"/>
    </row>
    <row r="273" spans="1:19" s="2" customFormat="1" ht="162">
      <c r="A273" s="100">
        <v>90</v>
      </c>
      <c r="B273" s="220" t="str">
        <f>Combined!$B$653</f>
        <v xml:space="preserve">UWSSD </v>
      </c>
      <c r="C273" s="27" t="s">
        <v>268</v>
      </c>
      <c r="D273" s="92" t="s">
        <v>26</v>
      </c>
      <c r="E273" s="92" t="s">
        <v>38</v>
      </c>
      <c r="F273" s="93">
        <v>180000000</v>
      </c>
      <c r="G273" s="208" t="s">
        <v>198</v>
      </c>
      <c r="H273" s="95" t="str">
        <f>$H$276</f>
        <v xml:space="preserve">Shortlist without Publication </v>
      </c>
      <c r="I273" s="207" t="s">
        <v>368</v>
      </c>
      <c r="J273" s="96" t="s">
        <v>50</v>
      </c>
      <c r="K273" s="206">
        <v>43677</v>
      </c>
      <c r="L273" s="206">
        <f t="shared" ref="L273:S273" si="85">K273+30</f>
        <v>43707</v>
      </c>
      <c r="M273" s="206">
        <f t="shared" si="85"/>
        <v>43737</v>
      </c>
      <c r="N273" s="206">
        <f t="shared" si="85"/>
        <v>43767</v>
      </c>
      <c r="O273" s="206">
        <f t="shared" si="85"/>
        <v>43797</v>
      </c>
      <c r="P273" s="206">
        <f t="shared" si="85"/>
        <v>43827</v>
      </c>
      <c r="Q273" s="206">
        <f t="shared" si="85"/>
        <v>43857</v>
      </c>
      <c r="R273" s="410">
        <f t="shared" si="85"/>
        <v>43887</v>
      </c>
      <c r="S273" s="206">
        <f t="shared" si="85"/>
        <v>43917</v>
      </c>
    </row>
    <row r="274" spans="1:19" s="2" customFormat="1" ht="18.75">
      <c r="A274" s="100"/>
      <c r="B274" s="90"/>
      <c r="C274" s="91"/>
      <c r="D274" s="92" t="s">
        <v>27</v>
      </c>
      <c r="E274" s="92"/>
      <c r="F274" s="93"/>
      <c r="G274" s="94"/>
      <c r="H274" s="95"/>
      <c r="I274" s="96"/>
      <c r="J274" s="96"/>
      <c r="K274" s="96"/>
      <c r="L274" s="96"/>
      <c r="M274" s="96"/>
      <c r="N274" s="96"/>
      <c r="O274" s="96"/>
      <c r="P274" s="96"/>
      <c r="Q274" s="96"/>
      <c r="R274" s="408"/>
      <c r="S274" s="98"/>
    </row>
    <row r="275" spans="1:19" s="2" customFormat="1" ht="18.75">
      <c r="A275" s="100"/>
      <c r="B275" s="90"/>
      <c r="C275" s="91"/>
      <c r="D275" s="92"/>
      <c r="E275" s="92"/>
      <c r="F275" s="93"/>
      <c r="G275" s="94"/>
      <c r="H275" s="95"/>
      <c r="I275" s="96"/>
      <c r="J275" s="96"/>
      <c r="K275" s="96"/>
      <c r="L275" s="96"/>
      <c r="M275" s="96"/>
      <c r="N275" s="96"/>
      <c r="O275" s="96"/>
      <c r="P275" s="96"/>
      <c r="Q275" s="96"/>
      <c r="R275" s="408"/>
      <c r="S275" s="98"/>
    </row>
    <row r="276" spans="1:19" s="2" customFormat="1" ht="112.5">
      <c r="A276" s="100">
        <v>91</v>
      </c>
      <c r="B276" s="90" t="str">
        <f>$B$273</f>
        <v xml:space="preserve">UWSSD </v>
      </c>
      <c r="C276" s="91" t="s">
        <v>269</v>
      </c>
      <c r="D276" s="92" t="s">
        <v>26</v>
      </c>
      <c r="E276" s="92" t="str">
        <f>$E$273</f>
        <v>UGX</v>
      </c>
      <c r="F276" s="93">
        <v>180000000</v>
      </c>
      <c r="G276" s="208" t="s">
        <v>198</v>
      </c>
      <c r="H276" s="95" t="s">
        <v>365</v>
      </c>
      <c r="I276" s="208" t="s">
        <v>50</v>
      </c>
      <c r="J276" s="206">
        <v>43677</v>
      </c>
      <c r="K276" s="206">
        <f t="shared" ref="K276:R276" si="86">J276+30</f>
        <v>43707</v>
      </c>
      <c r="L276" s="206">
        <f t="shared" si="86"/>
        <v>43737</v>
      </c>
      <c r="M276" s="206">
        <f t="shared" si="86"/>
        <v>43767</v>
      </c>
      <c r="N276" s="206">
        <f t="shared" si="86"/>
        <v>43797</v>
      </c>
      <c r="O276" s="206">
        <f t="shared" si="86"/>
        <v>43827</v>
      </c>
      <c r="P276" s="206">
        <f t="shared" si="86"/>
        <v>43857</v>
      </c>
      <c r="Q276" s="206">
        <f t="shared" si="86"/>
        <v>43887</v>
      </c>
      <c r="R276" s="410">
        <f t="shared" si="86"/>
        <v>43917</v>
      </c>
      <c r="S276" s="98"/>
    </row>
    <row r="277" spans="1:19" s="2" customFormat="1" ht="18.75">
      <c r="A277" s="100"/>
      <c r="B277" s="90"/>
      <c r="C277" s="91"/>
      <c r="D277" s="92" t="s">
        <v>27</v>
      </c>
      <c r="E277" s="92"/>
      <c r="F277" s="93"/>
      <c r="G277" s="94"/>
      <c r="H277" s="95"/>
      <c r="I277" s="95"/>
      <c r="J277" s="96"/>
      <c r="K277" s="96"/>
      <c r="L277" s="96"/>
      <c r="M277" s="96"/>
      <c r="N277" s="96"/>
      <c r="O277" s="96"/>
      <c r="P277" s="96"/>
      <c r="Q277" s="96"/>
      <c r="R277" s="409"/>
      <c r="S277" s="98"/>
    </row>
    <row r="278" spans="1:19" s="2" customFormat="1" ht="18.75">
      <c r="A278" s="100"/>
      <c r="B278" s="90"/>
      <c r="C278" s="91"/>
      <c r="D278" s="92"/>
      <c r="E278" s="92"/>
      <c r="F278" s="93"/>
      <c r="G278" s="94"/>
      <c r="H278" s="95"/>
      <c r="I278" s="95"/>
      <c r="J278" s="96"/>
      <c r="K278" s="96"/>
      <c r="L278" s="96"/>
      <c r="M278" s="96"/>
      <c r="N278" s="96"/>
      <c r="O278" s="96"/>
      <c r="P278" s="96"/>
      <c r="Q278" s="96"/>
      <c r="R278" s="409"/>
      <c r="S278" s="98"/>
    </row>
    <row r="279" spans="1:19" s="2" customFormat="1" ht="168.75">
      <c r="A279" s="100">
        <v>92</v>
      </c>
      <c r="B279" s="220" t="str">
        <f>$B$273</f>
        <v xml:space="preserve">UWSSD </v>
      </c>
      <c r="C279" s="91" t="s">
        <v>270</v>
      </c>
      <c r="D279" s="92" t="s">
        <v>26</v>
      </c>
      <c r="E279" s="92" t="str">
        <f>$E$273</f>
        <v>UGX</v>
      </c>
      <c r="F279" s="93">
        <v>360000000</v>
      </c>
      <c r="G279" s="208" t="s">
        <v>198</v>
      </c>
      <c r="H279" s="207" t="s">
        <v>368</v>
      </c>
      <c r="I279" s="208" t="s">
        <v>50</v>
      </c>
      <c r="J279" s="206">
        <v>43677</v>
      </c>
      <c r="K279" s="206">
        <f t="shared" ref="K279:R279" si="87">J279+30</f>
        <v>43707</v>
      </c>
      <c r="L279" s="206">
        <f t="shared" si="87"/>
        <v>43737</v>
      </c>
      <c r="M279" s="206">
        <f t="shared" si="87"/>
        <v>43767</v>
      </c>
      <c r="N279" s="206">
        <f t="shared" si="87"/>
        <v>43797</v>
      </c>
      <c r="O279" s="206">
        <f t="shared" si="87"/>
        <v>43827</v>
      </c>
      <c r="P279" s="206">
        <f t="shared" si="87"/>
        <v>43857</v>
      </c>
      <c r="Q279" s="206">
        <f t="shared" si="87"/>
        <v>43887</v>
      </c>
      <c r="R279" s="410">
        <f t="shared" si="87"/>
        <v>43917</v>
      </c>
      <c r="S279" s="98"/>
    </row>
    <row r="280" spans="1:19" s="2" customFormat="1" ht="18.75">
      <c r="A280" s="100"/>
      <c r="B280" s="220"/>
      <c r="C280" s="91"/>
      <c r="D280" s="92" t="s">
        <v>27</v>
      </c>
      <c r="E280" s="92"/>
      <c r="F280" s="93"/>
      <c r="G280" s="94"/>
      <c r="H280" s="95"/>
      <c r="I280" s="95"/>
      <c r="J280" s="96"/>
      <c r="K280" s="96"/>
      <c r="L280" s="96"/>
      <c r="M280" s="96"/>
      <c r="N280" s="96"/>
      <c r="O280" s="96"/>
      <c r="P280" s="96"/>
      <c r="Q280" s="96"/>
      <c r="R280" s="409"/>
      <c r="S280" s="98"/>
    </row>
    <row r="281" spans="1:19" s="2" customFormat="1" ht="18.75">
      <c r="A281" s="100"/>
      <c r="B281" s="220"/>
      <c r="C281" s="91"/>
      <c r="D281" s="92"/>
      <c r="E281" s="92"/>
      <c r="F281" s="93"/>
      <c r="G281" s="94"/>
      <c r="H281" s="95"/>
      <c r="I281" s="95"/>
      <c r="J281" s="96"/>
      <c r="K281" s="96"/>
      <c r="L281" s="96"/>
      <c r="M281" s="96"/>
      <c r="N281" s="96"/>
      <c r="O281" s="96"/>
      <c r="P281" s="96"/>
      <c r="Q281" s="96"/>
      <c r="R281" s="409"/>
      <c r="S281" s="98"/>
    </row>
    <row r="282" spans="1:19" s="2" customFormat="1" ht="168.75">
      <c r="A282" s="100">
        <v>93</v>
      </c>
      <c r="B282" s="220" t="str">
        <f>$B$273</f>
        <v xml:space="preserve">UWSSD </v>
      </c>
      <c r="C282" s="91" t="s">
        <v>271</v>
      </c>
      <c r="D282" s="92" t="s">
        <v>26</v>
      </c>
      <c r="E282" s="92" t="str">
        <f>$E$273</f>
        <v>UGX</v>
      </c>
      <c r="F282" s="93">
        <v>250000000</v>
      </c>
      <c r="G282" s="94" t="str">
        <f>$G$288</f>
        <v xml:space="preserve">DONOR </v>
      </c>
      <c r="H282" s="95" t="str">
        <f>$H$291</f>
        <v xml:space="preserve">Shortlist with  Publication </v>
      </c>
      <c r="I282" s="207" t="str">
        <f t="shared" ref="I282:R282" si="88">I279</f>
        <v xml:space="preserve">Lumpsum </v>
      </c>
      <c r="J282" s="206">
        <f t="shared" si="88"/>
        <v>43677</v>
      </c>
      <c r="K282" s="206">
        <f t="shared" si="88"/>
        <v>43707</v>
      </c>
      <c r="L282" s="206">
        <f t="shared" si="88"/>
        <v>43737</v>
      </c>
      <c r="M282" s="206">
        <f t="shared" si="88"/>
        <v>43767</v>
      </c>
      <c r="N282" s="206">
        <f t="shared" si="88"/>
        <v>43797</v>
      </c>
      <c r="O282" s="206">
        <f t="shared" si="88"/>
        <v>43827</v>
      </c>
      <c r="P282" s="206">
        <f t="shared" si="88"/>
        <v>43857</v>
      </c>
      <c r="Q282" s="257">
        <f t="shared" si="88"/>
        <v>43887</v>
      </c>
      <c r="R282" s="408">
        <f t="shared" si="88"/>
        <v>43917</v>
      </c>
      <c r="S282" s="98"/>
    </row>
    <row r="283" spans="1:19" s="2" customFormat="1" ht="18.75">
      <c r="A283" s="100"/>
      <c r="B283" s="220"/>
      <c r="C283" s="91"/>
      <c r="D283" s="92" t="s">
        <v>27</v>
      </c>
      <c r="E283" s="92"/>
      <c r="F283" s="93"/>
      <c r="G283" s="94"/>
      <c r="H283" s="95"/>
      <c r="I283" s="95"/>
      <c r="J283" s="96"/>
      <c r="K283" s="96"/>
      <c r="L283" s="96"/>
      <c r="M283" s="96"/>
      <c r="N283" s="96"/>
      <c r="O283" s="96"/>
      <c r="P283" s="96"/>
      <c r="Q283" s="96"/>
      <c r="R283" s="409"/>
      <c r="S283" s="98"/>
    </row>
    <row r="284" spans="1:19" s="2" customFormat="1" ht="18.75">
      <c r="A284" s="100"/>
      <c r="B284" s="220"/>
      <c r="C284" s="91"/>
      <c r="D284" s="92"/>
      <c r="E284" s="92"/>
      <c r="F284" s="93"/>
      <c r="G284" s="94"/>
      <c r="H284" s="95"/>
      <c r="I284" s="95"/>
      <c r="J284" s="96"/>
      <c r="K284" s="96"/>
      <c r="L284" s="96"/>
      <c r="M284" s="96"/>
      <c r="N284" s="96"/>
      <c r="O284" s="96"/>
      <c r="P284" s="96"/>
      <c r="Q284" s="96"/>
      <c r="R284" s="409"/>
      <c r="S284" s="98"/>
    </row>
    <row r="285" spans="1:19" s="2" customFormat="1" ht="37.5">
      <c r="A285" s="100">
        <v>94</v>
      </c>
      <c r="B285" s="220" t="str">
        <f>$B$273</f>
        <v xml:space="preserve">UWSSD </v>
      </c>
      <c r="C285" s="91" t="s">
        <v>272</v>
      </c>
      <c r="D285" s="92" t="s">
        <v>26</v>
      </c>
      <c r="E285" s="92" t="str">
        <f>$E$273</f>
        <v>UGX</v>
      </c>
      <c r="F285" s="93">
        <v>150000000</v>
      </c>
      <c r="G285" s="94"/>
      <c r="H285" s="95" t="str">
        <f>$H$288</f>
        <v xml:space="preserve">Shortlist without Publication </v>
      </c>
      <c r="I285" s="96" t="str">
        <f>$I$282</f>
        <v xml:space="preserve">Lumpsum </v>
      </c>
      <c r="J285" s="206">
        <v>43677</v>
      </c>
      <c r="K285" s="206">
        <f t="shared" ref="K285:R285" si="89">J285+30</f>
        <v>43707</v>
      </c>
      <c r="L285" s="206">
        <f t="shared" si="89"/>
        <v>43737</v>
      </c>
      <c r="M285" s="206">
        <f t="shared" si="89"/>
        <v>43767</v>
      </c>
      <c r="N285" s="206">
        <f t="shared" si="89"/>
        <v>43797</v>
      </c>
      <c r="O285" s="206">
        <f t="shared" si="89"/>
        <v>43827</v>
      </c>
      <c r="P285" s="206">
        <f t="shared" si="89"/>
        <v>43857</v>
      </c>
      <c r="Q285" s="206">
        <f t="shared" si="89"/>
        <v>43887</v>
      </c>
      <c r="R285" s="410">
        <f t="shared" si="89"/>
        <v>43917</v>
      </c>
      <c r="S285" s="98"/>
    </row>
    <row r="286" spans="1:19" s="2" customFormat="1" ht="18.75">
      <c r="A286" s="100"/>
      <c r="B286" s="220"/>
      <c r="C286" s="91"/>
      <c r="D286" s="92" t="s">
        <v>27</v>
      </c>
      <c r="E286" s="92"/>
      <c r="F286" s="93"/>
      <c r="G286" s="94"/>
      <c r="H286" s="95"/>
      <c r="I286" s="96"/>
      <c r="J286" s="96"/>
      <c r="K286" s="96"/>
      <c r="L286" s="96"/>
      <c r="M286" s="96"/>
      <c r="N286" s="96"/>
      <c r="O286" s="96"/>
      <c r="P286" s="96"/>
      <c r="Q286" s="96"/>
      <c r="R286" s="408"/>
      <c r="S286" s="98"/>
    </row>
    <row r="287" spans="1:19" s="2" customFormat="1" ht="18.75">
      <c r="A287" s="100"/>
      <c r="B287" s="90"/>
      <c r="C287" s="91"/>
      <c r="D287" s="92"/>
      <c r="E287" s="92"/>
      <c r="F287" s="93"/>
      <c r="G287" s="94"/>
      <c r="H287" s="95"/>
      <c r="I287" s="96"/>
      <c r="J287" s="96"/>
      <c r="K287" s="96"/>
      <c r="L287" s="96"/>
      <c r="M287" s="96"/>
      <c r="N287" s="96"/>
      <c r="O287" s="96"/>
      <c r="P287" s="96"/>
      <c r="Q287" s="96"/>
      <c r="R287" s="408"/>
      <c r="S287" s="98"/>
    </row>
    <row r="288" spans="1:19" s="2" customFormat="1" ht="37.5">
      <c r="A288" s="100">
        <v>95</v>
      </c>
      <c r="B288" s="220" t="str">
        <f>$B$273</f>
        <v xml:space="preserve">UWSSD </v>
      </c>
      <c r="C288" s="91" t="s">
        <v>273</v>
      </c>
      <c r="D288" s="92" t="s">
        <v>26</v>
      </c>
      <c r="E288" s="92" t="str">
        <f>$E$273</f>
        <v>UGX</v>
      </c>
      <c r="F288" s="93">
        <v>150000000</v>
      </c>
      <c r="G288" s="94" t="s">
        <v>198</v>
      </c>
      <c r="H288" s="95" t="s">
        <v>365</v>
      </c>
      <c r="I288" s="208" t="s">
        <v>50</v>
      </c>
      <c r="J288" s="206">
        <v>43677</v>
      </c>
      <c r="K288" s="206">
        <f t="shared" ref="K288:R288" si="90">J288+30</f>
        <v>43707</v>
      </c>
      <c r="L288" s="206">
        <f t="shared" si="90"/>
        <v>43737</v>
      </c>
      <c r="M288" s="206">
        <f t="shared" si="90"/>
        <v>43767</v>
      </c>
      <c r="N288" s="206">
        <f t="shared" si="90"/>
        <v>43797</v>
      </c>
      <c r="O288" s="206">
        <f t="shared" si="90"/>
        <v>43827</v>
      </c>
      <c r="P288" s="206">
        <f t="shared" si="90"/>
        <v>43857</v>
      </c>
      <c r="Q288" s="206">
        <f t="shared" si="90"/>
        <v>43887</v>
      </c>
      <c r="R288" s="410">
        <f t="shared" si="90"/>
        <v>43917</v>
      </c>
      <c r="S288" s="98"/>
    </row>
    <row r="289" spans="1:19" s="2" customFormat="1" ht="18.75">
      <c r="A289" s="100"/>
      <c r="B289" s="90"/>
      <c r="C289" s="91"/>
      <c r="D289" s="92" t="s">
        <v>27</v>
      </c>
      <c r="E289" s="92"/>
      <c r="F289" s="93"/>
      <c r="G289" s="94"/>
      <c r="H289" s="95"/>
      <c r="I289" s="96"/>
      <c r="J289" s="96"/>
      <c r="K289" s="96"/>
      <c r="L289" s="96"/>
      <c r="M289" s="96"/>
      <c r="N289" s="96"/>
      <c r="O289" s="96"/>
      <c r="P289" s="96"/>
      <c r="Q289" s="96"/>
      <c r="R289" s="408"/>
      <c r="S289" s="98"/>
    </row>
    <row r="290" spans="1:19" s="2" customFormat="1" ht="18.75">
      <c r="A290" s="100"/>
      <c r="B290" s="90"/>
      <c r="C290" s="91"/>
      <c r="D290" s="92"/>
      <c r="E290" s="92"/>
      <c r="F290" s="93"/>
      <c r="G290" s="94"/>
      <c r="H290" s="95"/>
      <c r="I290" s="96"/>
      <c r="J290" s="96"/>
      <c r="K290" s="96"/>
      <c r="L290" s="96"/>
      <c r="M290" s="96"/>
      <c r="N290" s="96"/>
      <c r="O290" s="96"/>
      <c r="P290" s="96"/>
      <c r="Q290" s="96"/>
      <c r="R290" s="408"/>
      <c r="S290" s="98"/>
    </row>
    <row r="291" spans="1:19" ht="168.75">
      <c r="A291" s="100">
        <v>96</v>
      </c>
      <c r="B291" s="142" t="s">
        <v>287</v>
      </c>
      <c r="C291" s="91" t="str">
        <f>'[5]Procurement Plan-Cons'!$B$7</f>
        <v xml:space="preserve">Consultancy Services for Feasibiity  Study, detailed design and construction supervision for piped water supply and sanitiation facilities for Amuru TC-Atiak RGC in Amuru district, Bibia/Elegu RGC in Amuru District </v>
      </c>
      <c r="D291" s="190" t="s">
        <v>32</v>
      </c>
      <c r="E291" s="208" t="s">
        <v>38</v>
      </c>
      <c r="F291" s="224">
        <f>'[5]Procurement Plan-Cons'!$D$7</f>
        <v>1000000000</v>
      </c>
      <c r="G291" s="94" t="s">
        <v>63</v>
      </c>
      <c r="H291" s="95" t="s">
        <v>368</v>
      </c>
      <c r="I291" s="208" t="s">
        <v>50</v>
      </c>
      <c r="J291" s="97">
        <v>43693</v>
      </c>
      <c r="K291" s="97">
        <f t="shared" ref="K291:R291" si="91">J291+30</f>
        <v>43723</v>
      </c>
      <c r="L291" s="97">
        <f t="shared" si="91"/>
        <v>43753</v>
      </c>
      <c r="M291" s="97">
        <f t="shared" si="91"/>
        <v>43783</v>
      </c>
      <c r="N291" s="97">
        <f t="shared" si="91"/>
        <v>43813</v>
      </c>
      <c r="O291" s="97">
        <f t="shared" si="91"/>
        <v>43843</v>
      </c>
      <c r="P291" s="97">
        <f t="shared" si="91"/>
        <v>43873</v>
      </c>
      <c r="Q291" s="97">
        <f t="shared" si="91"/>
        <v>43903</v>
      </c>
      <c r="R291" s="407">
        <f t="shared" si="91"/>
        <v>43933</v>
      </c>
      <c r="S291" s="98"/>
    </row>
    <row r="292" spans="1:19" ht="18.75">
      <c r="A292" s="100"/>
      <c r="B292" s="89"/>
      <c r="C292" s="175"/>
      <c r="D292" s="175" t="s">
        <v>27</v>
      </c>
      <c r="E292" s="175"/>
      <c r="F292" s="175"/>
      <c r="G292" s="175"/>
      <c r="H292" s="175"/>
      <c r="I292" s="96"/>
      <c r="J292" s="96"/>
      <c r="K292" s="96"/>
      <c r="L292" s="96"/>
      <c r="M292" s="96"/>
      <c r="N292" s="96"/>
      <c r="O292" s="96"/>
      <c r="P292" s="96"/>
      <c r="Q292" s="98"/>
      <c r="R292" s="408"/>
      <c r="S292" s="98"/>
    </row>
    <row r="293" spans="1:19" ht="18.75">
      <c r="A293" s="100"/>
      <c r="B293" s="89"/>
      <c r="C293" s="175"/>
      <c r="D293" s="175"/>
      <c r="E293" s="175"/>
      <c r="F293" s="175"/>
      <c r="G293" s="175"/>
      <c r="H293" s="175"/>
      <c r="I293" s="96"/>
      <c r="J293" s="96"/>
      <c r="K293" s="96"/>
      <c r="L293" s="96"/>
      <c r="M293" s="96"/>
      <c r="N293" s="96"/>
      <c r="O293" s="96"/>
      <c r="P293" s="96"/>
      <c r="Q293" s="98"/>
      <c r="R293" s="408"/>
      <c r="S293" s="98"/>
    </row>
    <row r="294" spans="1:19" ht="150">
      <c r="A294" s="100">
        <v>97</v>
      </c>
      <c r="B294" s="142" t="s">
        <v>287</v>
      </c>
      <c r="C294" s="181" t="str">
        <f>'[5]Procurement Plan-Cons'!$B$8</f>
        <v xml:space="preserve">Consultancy Services for Detailed Designs of Water Supply Systems and sanitation Facillities of Aboke in Kole District, Ngai, Iceme and Otwal Railway Station in Oyam District. </v>
      </c>
      <c r="D294" s="175" t="s">
        <v>26</v>
      </c>
      <c r="E294" s="208" t="s">
        <v>38</v>
      </c>
      <c r="F294" s="222">
        <v>1000000000</v>
      </c>
      <c r="G294" s="94" t="s">
        <v>63</v>
      </c>
      <c r="H294" s="225"/>
      <c r="I294" s="96"/>
      <c r="J294" s="97"/>
      <c r="K294" s="96"/>
      <c r="L294" s="96"/>
      <c r="M294" s="96"/>
      <c r="N294" s="96"/>
      <c r="O294" s="96"/>
      <c r="P294" s="96"/>
      <c r="Q294" s="98"/>
      <c r="R294" s="408"/>
      <c r="S294" s="98"/>
    </row>
    <row r="295" spans="1:19" ht="18.75">
      <c r="A295" s="100"/>
      <c r="B295" s="89"/>
      <c r="C295" s="175"/>
      <c r="D295" s="175" t="s">
        <v>27</v>
      </c>
      <c r="E295" s="175"/>
      <c r="F295" s="175"/>
      <c r="G295" s="175"/>
      <c r="H295" s="175"/>
      <c r="I295" s="96"/>
      <c r="J295" s="96"/>
      <c r="K295" s="96"/>
      <c r="L295" s="96"/>
      <c r="M295" s="96"/>
      <c r="N295" s="96"/>
      <c r="O295" s="96"/>
      <c r="P295" s="96"/>
      <c r="Q295" s="98"/>
      <c r="R295" s="408"/>
      <c r="S295" s="98"/>
    </row>
    <row r="296" spans="1:19" ht="18.75">
      <c r="A296" s="100"/>
      <c r="B296" s="89"/>
      <c r="C296" s="175"/>
      <c r="D296" s="175"/>
      <c r="E296" s="175"/>
      <c r="F296" s="175"/>
      <c r="G296" s="175"/>
      <c r="H296" s="175"/>
      <c r="I296" s="96"/>
      <c r="J296" s="96"/>
      <c r="K296" s="96"/>
      <c r="L296" s="96"/>
      <c r="M296" s="96"/>
      <c r="N296" s="96"/>
      <c r="O296" s="96"/>
      <c r="P296" s="96"/>
      <c r="Q296" s="98"/>
      <c r="R296" s="408"/>
      <c r="S296" s="98"/>
    </row>
    <row r="297" spans="1:19" ht="187.5">
      <c r="A297" s="100">
        <v>98</v>
      </c>
      <c r="B297" s="142" t="s">
        <v>287</v>
      </c>
      <c r="C297" s="181" t="str">
        <f>'[5]Procurement Plan-Cons'!$B$9</f>
        <v>Consultancy Services for Feasibiity  Study, detailed design and construction supervision for piped water supply and sanitiation facilities for odramachaku town in Arua district, Okokoro RGC in Maracha district and Keri-Oraba RGC in Koboko District</v>
      </c>
      <c r="D297" s="175" t="s">
        <v>26</v>
      </c>
      <c r="E297" s="208" t="s">
        <v>38</v>
      </c>
      <c r="F297" s="222">
        <v>1000000000</v>
      </c>
      <c r="G297" s="94" t="s">
        <v>63</v>
      </c>
      <c r="H297" s="95" t="s">
        <v>368</v>
      </c>
      <c r="I297" s="96" t="s">
        <v>50</v>
      </c>
      <c r="J297" s="97">
        <v>43693</v>
      </c>
      <c r="K297" s="97">
        <f t="shared" ref="K297:R297" si="92">J297+30</f>
        <v>43723</v>
      </c>
      <c r="L297" s="97">
        <f t="shared" si="92"/>
        <v>43753</v>
      </c>
      <c r="M297" s="97">
        <f t="shared" si="92"/>
        <v>43783</v>
      </c>
      <c r="N297" s="97">
        <f t="shared" si="92"/>
        <v>43813</v>
      </c>
      <c r="O297" s="97">
        <f t="shared" si="92"/>
        <v>43843</v>
      </c>
      <c r="P297" s="97">
        <f t="shared" si="92"/>
        <v>43873</v>
      </c>
      <c r="Q297" s="97">
        <f t="shared" si="92"/>
        <v>43903</v>
      </c>
      <c r="R297" s="407">
        <f t="shared" si="92"/>
        <v>43933</v>
      </c>
      <c r="S297" s="98"/>
    </row>
    <row r="298" spans="1:19" ht="18.75">
      <c r="A298" s="100"/>
      <c r="B298" s="142"/>
      <c r="C298" s="175"/>
      <c r="D298" s="175" t="s">
        <v>35</v>
      </c>
      <c r="E298" s="175"/>
      <c r="F298" s="175"/>
      <c r="G298" s="175"/>
      <c r="H298" s="175"/>
      <c r="I298" s="96"/>
      <c r="J298" s="96"/>
      <c r="K298" s="96"/>
      <c r="L298" s="96"/>
      <c r="M298" s="96"/>
      <c r="N298" s="96"/>
      <c r="O298" s="96"/>
      <c r="P298" s="96"/>
      <c r="Q298" s="96"/>
      <c r="R298" s="408"/>
      <c r="S298" s="98"/>
    </row>
    <row r="299" spans="1:19" ht="18.75">
      <c r="A299" s="100"/>
      <c r="B299" s="89"/>
      <c r="C299" s="175"/>
      <c r="D299" s="175"/>
      <c r="E299" s="175"/>
      <c r="F299" s="175"/>
      <c r="G299" s="175"/>
      <c r="H299" s="175"/>
      <c r="I299" s="96"/>
      <c r="J299" s="96"/>
      <c r="K299" s="96"/>
      <c r="L299" s="96"/>
      <c r="M299" s="96"/>
      <c r="N299" s="96"/>
      <c r="O299" s="96"/>
      <c r="P299" s="96"/>
      <c r="Q299" s="96"/>
      <c r="R299" s="408"/>
      <c r="S299" s="98"/>
    </row>
    <row r="300" spans="1:19" ht="168.75">
      <c r="A300" s="100">
        <v>98</v>
      </c>
      <c r="B300" s="142" t="s">
        <v>287</v>
      </c>
      <c r="C300" s="181" t="str">
        <f>'[5]Procurement Plan-Cons'!$B$10</f>
        <v>Consultancy Services for Detailed Designs of Water Supply Systems and sanitation Facillities of of Bala and Kole RGCs in Kole District; Alebtong Town Council in Alebtong District and Apala RGC in Alebtong District</v>
      </c>
      <c r="D300" s="175" t="s">
        <v>26</v>
      </c>
      <c r="E300" s="208" t="s">
        <v>38</v>
      </c>
      <c r="F300" s="222">
        <v>1000000000</v>
      </c>
      <c r="G300" s="94" t="s">
        <v>63</v>
      </c>
      <c r="H300" s="207" t="s">
        <v>368</v>
      </c>
      <c r="I300" s="96" t="s">
        <v>50</v>
      </c>
      <c r="J300" s="97">
        <v>43693</v>
      </c>
      <c r="K300" s="97">
        <f t="shared" ref="K300:R300" si="93">J300+30</f>
        <v>43723</v>
      </c>
      <c r="L300" s="97">
        <f t="shared" si="93"/>
        <v>43753</v>
      </c>
      <c r="M300" s="97">
        <f t="shared" si="93"/>
        <v>43783</v>
      </c>
      <c r="N300" s="97">
        <f t="shared" si="93"/>
        <v>43813</v>
      </c>
      <c r="O300" s="97">
        <f t="shared" si="93"/>
        <v>43843</v>
      </c>
      <c r="P300" s="97">
        <f t="shared" si="93"/>
        <v>43873</v>
      </c>
      <c r="Q300" s="97">
        <f t="shared" si="93"/>
        <v>43903</v>
      </c>
      <c r="R300" s="407">
        <f t="shared" si="93"/>
        <v>43933</v>
      </c>
      <c r="S300" s="98"/>
    </row>
    <row r="301" spans="1:19" ht="18.75">
      <c r="A301" s="100"/>
      <c r="B301" s="89"/>
      <c r="C301" s="119"/>
      <c r="D301" s="89" t="s">
        <v>27</v>
      </c>
      <c r="E301" s="167"/>
      <c r="F301" s="120"/>
      <c r="G301" s="94"/>
      <c r="H301" s="95"/>
      <c r="I301" s="96"/>
      <c r="J301" s="96"/>
      <c r="K301" s="96"/>
      <c r="L301" s="96"/>
      <c r="M301" s="96"/>
      <c r="N301" s="96"/>
      <c r="O301" s="96"/>
      <c r="P301" s="96"/>
      <c r="Q301" s="96"/>
      <c r="R301" s="408"/>
      <c r="S301" s="98"/>
    </row>
    <row r="302" spans="1:19" ht="18.75">
      <c r="A302" s="100"/>
      <c r="B302" s="89"/>
      <c r="C302" s="119"/>
      <c r="D302" s="89"/>
      <c r="E302" s="167"/>
      <c r="F302" s="120"/>
      <c r="G302" s="94"/>
      <c r="H302" s="95"/>
      <c r="I302" s="96"/>
      <c r="J302" s="96"/>
      <c r="K302" s="96"/>
      <c r="L302" s="96"/>
      <c r="M302" s="96"/>
      <c r="N302" s="96"/>
      <c r="O302" s="96"/>
      <c r="P302" s="96"/>
      <c r="Q302" s="96"/>
      <c r="R302" s="408"/>
      <c r="S302" s="98"/>
    </row>
    <row r="303" spans="1:19" ht="75">
      <c r="A303" s="100">
        <v>99</v>
      </c>
      <c r="B303" s="142" t="s">
        <v>287</v>
      </c>
      <c r="C303" s="181" t="str">
        <f>'[5]Procurement Plan-Cons'!$B$11</f>
        <v>Consultancy services to design and produce IEC materials for sanitation and hand washing.</v>
      </c>
      <c r="D303" s="89" t="s">
        <v>31</v>
      </c>
      <c r="E303" s="208" t="s">
        <v>38</v>
      </c>
      <c r="F303" s="120">
        <v>90000000</v>
      </c>
      <c r="G303" s="94" t="s">
        <v>63</v>
      </c>
      <c r="H303" s="207" t="s">
        <v>368</v>
      </c>
      <c r="I303" s="96" t="s">
        <v>50</v>
      </c>
      <c r="J303" s="206">
        <v>43677</v>
      </c>
      <c r="K303" s="206">
        <f t="shared" ref="K303:S303" si="94">J303+30</f>
        <v>43707</v>
      </c>
      <c r="L303" s="206">
        <f t="shared" si="94"/>
        <v>43737</v>
      </c>
      <c r="M303" s="206">
        <f t="shared" si="94"/>
        <v>43767</v>
      </c>
      <c r="N303" s="206">
        <f t="shared" si="94"/>
        <v>43797</v>
      </c>
      <c r="O303" s="206">
        <f t="shared" si="94"/>
        <v>43827</v>
      </c>
      <c r="P303" s="206">
        <f t="shared" si="94"/>
        <v>43857</v>
      </c>
      <c r="Q303" s="206">
        <f t="shared" si="94"/>
        <v>43887</v>
      </c>
      <c r="R303" s="410">
        <f t="shared" si="94"/>
        <v>43917</v>
      </c>
      <c r="S303" s="206">
        <f t="shared" si="94"/>
        <v>43947</v>
      </c>
    </row>
    <row r="304" spans="1:19" ht="18.75">
      <c r="A304" s="100"/>
      <c r="B304" s="89"/>
      <c r="C304" s="119"/>
      <c r="D304" s="89" t="s">
        <v>27</v>
      </c>
      <c r="E304" s="167"/>
      <c r="F304" s="120"/>
      <c r="G304" s="94"/>
      <c r="H304" s="95"/>
      <c r="I304" s="96"/>
      <c r="J304" s="96"/>
      <c r="K304" s="96"/>
      <c r="L304" s="96"/>
      <c r="M304" s="96"/>
      <c r="N304" s="96"/>
      <c r="O304" s="96"/>
      <c r="P304" s="96"/>
      <c r="Q304" s="96"/>
      <c r="R304" s="408"/>
      <c r="S304" s="98"/>
    </row>
    <row r="305" spans="1:19" ht="18.75">
      <c r="A305" s="100"/>
      <c r="B305" s="89"/>
      <c r="C305" s="119"/>
      <c r="D305" s="89"/>
      <c r="E305" s="167"/>
      <c r="F305" s="120"/>
      <c r="G305" s="94"/>
      <c r="H305" s="95"/>
      <c r="I305" s="96"/>
      <c r="J305" s="96"/>
      <c r="K305" s="96"/>
      <c r="L305" s="96"/>
      <c r="M305" s="96"/>
      <c r="N305" s="96"/>
      <c r="O305" s="96"/>
      <c r="P305" s="96"/>
      <c r="Q305" s="96"/>
      <c r="R305" s="408"/>
      <c r="S305" s="98"/>
    </row>
    <row r="306" spans="1:19" ht="131.25">
      <c r="A306" s="100">
        <v>100</v>
      </c>
      <c r="B306" s="142" t="s">
        <v>287</v>
      </c>
      <c r="C306" s="119" t="s">
        <v>291</v>
      </c>
      <c r="D306" s="89" t="s">
        <v>26</v>
      </c>
      <c r="E306" s="208" t="s">
        <v>38</v>
      </c>
      <c r="F306" s="120">
        <v>150000000</v>
      </c>
      <c r="G306" s="94" t="s">
        <v>63</v>
      </c>
      <c r="H306" s="95" t="s">
        <v>365</v>
      </c>
      <c r="I306" s="96" t="s">
        <v>50</v>
      </c>
      <c r="J306" s="97">
        <v>43693</v>
      </c>
      <c r="K306" s="97">
        <f t="shared" ref="K306:R306" si="95">J306+30</f>
        <v>43723</v>
      </c>
      <c r="L306" s="97">
        <f t="shared" si="95"/>
        <v>43753</v>
      </c>
      <c r="M306" s="97">
        <f t="shared" si="95"/>
        <v>43783</v>
      </c>
      <c r="N306" s="97">
        <f t="shared" si="95"/>
        <v>43813</v>
      </c>
      <c r="O306" s="97">
        <f t="shared" si="95"/>
        <v>43843</v>
      </c>
      <c r="P306" s="97">
        <f t="shared" si="95"/>
        <v>43873</v>
      </c>
      <c r="Q306" s="97">
        <f t="shared" si="95"/>
        <v>43903</v>
      </c>
      <c r="R306" s="407">
        <f t="shared" si="95"/>
        <v>43933</v>
      </c>
      <c r="S306" s="98"/>
    </row>
    <row r="307" spans="1:19" ht="18.75">
      <c r="A307" s="100"/>
      <c r="B307" s="89"/>
      <c r="C307" s="119"/>
      <c r="D307" s="89" t="s">
        <v>36</v>
      </c>
      <c r="E307" s="167"/>
      <c r="F307" s="120"/>
      <c r="G307" s="94"/>
      <c r="H307" s="95"/>
      <c r="I307" s="96"/>
      <c r="J307" s="96"/>
      <c r="K307" s="96"/>
      <c r="L307" s="96"/>
      <c r="M307" s="96"/>
      <c r="N307" s="96"/>
      <c r="O307" s="96"/>
      <c r="P307" s="96"/>
      <c r="Q307" s="96"/>
      <c r="R307" s="408"/>
      <c r="S307" s="98"/>
    </row>
    <row r="308" spans="1:19" ht="18.75">
      <c r="A308" s="100"/>
      <c r="B308" s="89"/>
      <c r="C308" s="119"/>
      <c r="D308" s="89"/>
      <c r="E308" s="167"/>
      <c r="F308" s="120"/>
      <c r="G308" s="94"/>
      <c r="H308" s="95"/>
      <c r="I308" s="96"/>
      <c r="J308" s="96"/>
      <c r="K308" s="96"/>
      <c r="L308" s="96"/>
      <c r="M308" s="96"/>
      <c r="N308" s="96"/>
      <c r="O308" s="96"/>
      <c r="P308" s="96"/>
      <c r="Q308" s="96"/>
      <c r="R308" s="408"/>
      <c r="S308" s="98"/>
    </row>
    <row r="309" spans="1:19" ht="37.5">
      <c r="A309" s="100">
        <v>101</v>
      </c>
      <c r="B309" s="142" t="s">
        <v>287</v>
      </c>
      <c r="C309" s="181" t="str">
        <f>'[5]Procurement Plan-Cons'!$B$13</f>
        <v xml:space="preserve">Framework contract for drama groups </v>
      </c>
      <c r="D309" s="89" t="s">
        <v>31</v>
      </c>
      <c r="E309" s="208" t="s">
        <v>38</v>
      </c>
      <c r="F309" s="120">
        <v>250000000</v>
      </c>
      <c r="G309" s="208"/>
      <c r="H309" s="95" t="s">
        <v>368</v>
      </c>
      <c r="I309" s="96" t="s">
        <v>50</v>
      </c>
      <c r="J309" s="97">
        <v>43693</v>
      </c>
      <c r="K309" s="97">
        <f t="shared" ref="K309:R309" si="96">J309+30</f>
        <v>43723</v>
      </c>
      <c r="L309" s="97">
        <f t="shared" si="96"/>
        <v>43753</v>
      </c>
      <c r="M309" s="97">
        <f t="shared" si="96"/>
        <v>43783</v>
      </c>
      <c r="N309" s="97">
        <f t="shared" si="96"/>
        <v>43813</v>
      </c>
      <c r="O309" s="97">
        <f t="shared" si="96"/>
        <v>43843</v>
      </c>
      <c r="P309" s="97">
        <f t="shared" si="96"/>
        <v>43873</v>
      </c>
      <c r="Q309" s="97">
        <f t="shared" si="96"/>
        <v>43903</v>
      </c>
      <c r="R309" s="407">
        <f t="shared" si="96"/>
        <v>43933</v>
      </c>
      <c r="S309" s="98"/>
    </row>
    <row r="310" spans="1:19" ht="18.75">
      <c r="A310" s="100"/>
      <c r="B310" s="89"/>
      <c r="C310" s="119"/>
      <c r="D310" s="89" t="s">
        <v>33</v>
      </c>
      <c r="E310" s="167"/>
      <c r="F310" s="120"/>
      <c r="G310" s="94"/>
      <c r="H310" s="95"/>
      <c r="I310" s="96"/>
      <c r="J310" s="96"/>
      <c r="K310" s="96"/>
      <c r="L310" s="96"/>
      <c r="M310" s="96"/>
      <c r="N310" s="96"/>
      <c r="O310" s="96"/>
      <c r="P310" s="96"/>
      <c r="Q310" s="96"/>
      <c r="R310" s="408"/>
      <c r="S310" s="98"/>
    </row>
    <row r="311" spans="1:19" ht="18.75">
      <c r="A311" s="100"/>
      <c r="B311" s="89"/>
      <c r="C311" s="119"/>
      <c r="D311" s="89"/>
      <c r="E311" s="167"/>
      <c r="F311" s="120"/>
      <c r="G311" s="94"/>
      <c r="H311" s="95"/>
      <c r="I311" s="96"/>
      <c r="J311" s="96"/>
      <c r="K311" s="96"/>
      <c r="L311" s="96"/>
      <c r="M311" s="96"/>
      <c r="N311" s="96"/>
      <c r="O311" s="96"/>
      <c r="P311" s="96"/>
      <c r="Q311" s="96"/>
      <c r="R311" s="408"/>
      <c r="S311" s="98"/>
    </row>
    <row r="312" spans="1:19" ht="112.5">
      <c r="A312" s="100">
        <v>102</v>
      </c>
      <c r="B312" s="142" t="s">
        <v>287</v>
      </c>
      <c r="C312" s="181" t="str">
        <f>'[5]Procurement Plan-Cons'!$B$14</f>
        <v xml:space="preserve">Consultancy Services to Develop an O&amp;M Concept Paper for the Management of Water and Sanitation Facilities in Refugee Settlements </v>
      </c>
      <c r="D312" s="89" t="s">
        <v>26</v>
      </c>
      <c r="E312" s="208" t="s">
        <v>38</v>
      </c>
      <c r="F312" s="120">
        <f>'[5]Procurement Plan-Cons'!$D$14</f>
        <v>50000000</v>
      </c>
      <c r="G312" s="94" t="s">
        <v>63</v>
      </c>
      <c r="H312" s="95" t="s">
        <v>365</v>
      </c>
      <c r="I312" s="96" t="s">
        <v>50</v>
      </c>
      <c r="J312" s="97">
        <v>43693</v>
      </c>
      <c r="K312" s="97">
        <f t="shared" ref="K312:R312" si="97">J312+30</f>
        <v>43723</v>
      </c>
      <c r="L312" s="97">
        <f t="shared" si="97"/>
        <v>43753</v>
      </c>
      <c r="M312" s="97">
        <f t="shared" si="97"/>
        <v>43783</v>
      </c>
      <c r="N312" s="97">
        <f t="shared" si="97"/>
        <v>43813</v>
      </c>
      <c r="O312" s="97">
        <f t="shared" si="97"/>
        <v>43843</v>
      </c>
      <c r="P312" s="97">
        <f t="shared" si="97"/>
        <v>43873</v>
      </c>
      <c r="Q312" s="97">
        <f t="shared" si="97"/>
        <v>43903</v>
      </c>
      <c r="R312" s="407">
        <f t="shared" si="97"/>
        <v>43933</v>
      </c>
      <c r="S312" s="98"/>
    </row>
    <row r="313" spans="1:19" ht="18.75">
      <c r="A313" s="100"/>
      <c r="B313" s="89"/>
      <c r="C313" s="119"/>
      <c r="D313" s="89" t="s">
        <v>27</v>
      </c>
      <c r="E313" s="167"/>
      <c r="F313" s="120"/>
      <c r="G313" s="94"/>
      <c r="H313" s="95"/>
      <c r="I313" s="96"/>
      <c r="J313" s="96"/>
      <c r="K313" s="96"/>
      <c r="L313" s="96"/>
      <c r="M313" s="96"/>
      <c r="N313" s="96"/>
      <c r="O313" s="96"/>
      <c r="P313" s="96"/>
      <c r="Q313" s="96"/>
      <c r="R313" s="408"/>
      <c r="S313" s="98"/>
    </row>
    <row r="314" spans="1:19" ht="18.75">
      <c r="A314" s="100"/>
      <c r="B314" s="89"/>
      <c r="C314" s="119"/>
      <c r="D314" s="89"/>
      <c r="E314" s="167"/>
      <c r="F314" s="120"/>
      <c r="G314" s="94"/>
      <c r="H314" s="95"/>
      <c r="I314" s="96"/>
      <c r="J314" s="96"/>
      <c r="K314" s="96"/>
      <c r="L314" s="96"/>
      <c r="M314" s="96"/>
      <c r="N314" s="96"/>
      <c r="O314" s="96"/>
      <c r="P314" s="96"/>
      <c r="Q314" s="96"/>
      <c r="R314" s="408"/>
      <c r="S314" s="98"/>
    </row>
    <row r="315" spans="1:19" ht="93.75">
      <c r="A315" s="100">
        <v>103</v>
      </c>
      <c r="B315" s="142" t="s">
        <v>287</v>
      </c>
      <c r="C315" s="181" t="str">
        <f>'[5]Procurement Plan-Cons'!$B$15</f>
        <v xml:space="preserve">Consultancy Services to Develop a Concept Paper for Promoting Water for Production in  Refugee Settlements </v>
      </c>
      <c r="D315" s="89" t="s">
        <v>26</v>
      </c>
      <c r="E315" s="208" t="s">
        <v>38</v>
      </c>
      <c r="F315" s="120">
        <f>'[5]Procurement Plan-Cons'!$D$15</f>
        <v>50000000</v>
      </c>
      <c r="G315" s="94" t="s">
        <v>63</v>
      </c>
      <c r="H315" s="95" t="s">
        <v>365</v>
      </c>
      <c r="I315" s="96" t="s">
        <v>50</v>
      </c>
      <c r="J315" s="97">
        <v>43693</v>
      </c>
      <c r="K315" s="97">
        <f t="shared" ref="K315:R315" si="98">J315+30</f>
        <v>43723</v>
      </c>
      <c r="L315" s="97">
        <f t="shared" si="98"/>
        <v>43753</v>
      </c>
      <c r="M315" s="97">
        <f t="shared" si="98"/>
        <v>43783</v>
      </c>
      <c r="N315" s="97">
        <f t="shared" si="98"/>
        <v>43813</v>
      </c>
      <c r="O315" s="97">
        <f t="shared" si="98"/>
        <v>43843</v>
      </c>
      <c r="P315" s="97">
        <f t="shared" si="98"/>
        <v>43873</v>
      </c>
      <c r="Q315" s="97">
        <f t="shared" si="98"/>
        <v>43903</v>
      </c>
      <c r="R315" s="407">
        <f t="shared" si="98"/>
        <v>43933</v>
      </c>
      <c r="S315" s="98"/>
    </row>
    <row r="316" spans="1:19" ht="18.75">
      <c r="A316" s="100"/>
      <c r="B316" s="89"/>
      <c r="C316" s="119"/>
      <c r="D316" s="89" t="s">
        <v>27</v>
      </c>
      <c r="E316" s="167"/>
      <c r="F316" s="120"/>
      <c r="G316" s="144"/>
      <c r="H316" s="95"/>
      <c r="I316" s="96"/>
      <c r="J316" s="96"/>
      <c r="K316" s="96"/>
      <c r="L316" s="96"/>
      <c r="M316" s="96"/>
      <c r="N316" s="96"/>
      <c r="O316" s="96"/>
      <c r="P316" s="96"/>
      <c r="Q316" s="98"/>
      <c r="R316" s="408"/>
      <c r="S316" s="98"/>
    </row>
    <row r="317" spans="1:19" ht="18.75">
      <c r="A317" s="100"/>
      <c r="B317" s="89"/>
      <c r="C317" s="119"/>
      <c r="D317" s="89"/>
      <c r="E317" s="167"/>
      <c r="F317" s="120"/>
      <c r="G317" s="144"/>
      <c r="H317" s="95"/>
      <c r="I317" s="96"/>
      <c r="J317" s="96"/>
      <c r="K317" s="96"/>
      <c r="L317" s="96"/>
      <c r="M317" s="96"/>
      <c r="N317" s="96"/>
      <c r="O317" s="96"/>
      <c r="P317" s="96"/>
      <c r="Q317" s="98"/>
      <c r="R317" s="408"/>
      <c r="S317" s="98"/>
    </row>
    <row r="318" spans="1:19" ht="131.25">
      <c r="A318" s="100">
        <v>104</v>
      </c>
      <c r="B318" s="142" t="s">
        <v>287</v>
      </c>
      <c r="C318" s="181" t="str">
        <f>'[5]Procurement Plan-Cons'!$B$16</f>
        <v>Procurement of Framework Contract for Geophysical Investigation and Construction Supervision of Production Wells in Selected RGCs in Northern Uganda.</v>
      </c>
      <c r="D318" s="89" t="s">
        <v>26</v>
      </c>
      <c r="E318" s="208" t="s">
        <v>38</v>
      </c>
      <c r="F318" s="120">
        <v>70000000</v>
      </c>
      <c r="G318" s="94" t="s">
        <v>63</v>
      </c>
      <c r="H318" s="95" t="s">
        <v>365</v>
      </c>
      <c r="I318" s="96" t="s">
        <v>50</v>
      </c>
      <c r="J318" s="97">
        <v>43693</v>
      </c>
      <c r="K318" s="97">
        <f t="shared" ref="K318:R318" si="99">J318+30</f>
        <v>43723</v>
      </c>
      <c r="L318" s="97">
        <f t="shared" si="99"/>
        <v>43753</v>
      </c>
      <c r="M318" s="97">
        <f t="shared" si="99"/>
        <v>43783</v>
      </c>
      <c r="N318" s="97">
        <f t="shared" si="99"/>
        <v>43813</v>
      </c>
      <c r="O318" s="97">
        <f t="shared" si="99"/>
        <v>43843</v>
      </c>
      <c r="P318" s="97">
        <f t="shared" si="99"/>
        <v>43873</v>
      </c>
      <c r="Q318" s="97">
        <f t="shared" si="99"/>
        <v>43903</v>
      </c>
      <c r="R318" s="407">
        <f t="shared" si="99"/>
        <v>43933</v>
      </c>
      <c r="S318" s="98"/>
    </row>
    <row r="319" spans="1:19" ht="18.75">
      <c r="A319" s="100"/>
      <c r="B319" s="89"/>
      <c r="C319" s="119"/>
      <c r="D319" s="89" t="s">
        <v>27</v>
      </c>
      <c r="E319" s="167"/>
      <c r="F319" s="120"/>
      <c r="G319" s="94"/>
      <c r="H319" s="95"/>
      <c r="I319" s="96"/>
      <c r="J319" s="96"/>
      <c r="K319" s="96"/>
      <c r="L319" s="96"/>
      <c r="M319" s="96"/>
      <c r="N319" s="96"/>
      <c r="O319" s="96"/>
      <c r="P319" s="96"/>
      <c r="Q319" s="96"/>
      <c r="R319" s="408"/>
      <c r="S319" s="98"/>
    </row>
    <row r="320" spans="1:19" ht="18.75">
      <c r="A320" s="100"/>
      <c r="B320" s="89"/>
      <c r="C320" s="119"/>
      <c r="D320" s="89"/>
      <c r="E320" s="167"/>
      <c r="F320" s="120"/>
      <c r="G320" s="94"/>
      <c r="H320" s="95"/>
      <c r="I320" s="96"/>
      <c r="J320" s="96"/>
      <c r="K320" s="96"/>
      <c r="L320" s="96"/>
      <c r="M320" s="96"/>
      <c r="N320" s="96"/>
      <c r="O320" s="96"/>
      <c r="P320" s="96"/>
      <c r="Q320" s="96"/>
      <c r="R320" s="408"/>
      <c r="S320" s="98"/>
    </row>
    <row r="321" spans="1:19" ht="56.25">
      <c r="A321" s="100">
        <v>105</v>
      </c>
      <c r="B321" s="142" t="s">
        <v>287</v>
      </c>
      <c r="C321" s="181" t="str">
        <f>'[5]Procurement Plan-Cons'!$B$17</f>
        <v>Consultancy Services (Completion survey for 08towns under 2nd phase)</v>
      </c>
      <c r="D321" s="89" t="s">
        <v>26</v>
      </c>
      <c r="E321" s="167" t="s">
        <v>38</v>
      </c>
      <c r="F321" s="120">
        <v>350000000</v>
      </c>
      <c r="G321" s="94" t="s">
        <v>63</v>
      </c>
      <c r="H321" s="95" t="s">
        <v>366</v>
      </c>
      <c r="I321" s="96" t="s">
        <v>50</v>
      </c>
      <c r="J321" s="97">
        <v>43693</v>
      </c>
      <c r="K321" s="97">
        <f t="shared" ref="K321:R321" si="100">J321+30</f>
        <v>43723</v>
      </c>
      <c r="L321" s="97">
        <f t="shared" si="100"/>
        <v>43753</v>
      </c>
      <c r="M321" s="97">
        <f t="shared" si="100"/>
        <v>43783</v>
      </c>
      <c r="N321" s="97">
        <f t="shared" si="100"/>
        <v>43813</v>
      </c>
      <c r="O321" s="97">
        <f t="shared" si="100"/>
        <v>43843</v>
      </c>
      <c r="P321" s="97">
        <f t="shared" si="100"/>
        <v>43873</v>
      </c>
      <c r="Q321" s="97">
        <f t="shared" si="100"/>
        <v>43903</v>
      </c>
      <c r="R321" s="407">
        <f t="shared" si="100"/>
        <v>43933</v>
      </c>
      <c r="S321" s="98"/>
    </row>
    <row r="322" spans="1:19" ht="18.75">
      <c r="A322" s="100"/>
      <c r="B322" s="89"/>
      <c r="C322" s="119"/>
      <c r="D322" s="89" t="s">
        <v>27</v>
      </c>
      <c r="E322" s="167"/>
      <c r="F322" s="120"/>
      <c r="G322" s="89"/>
      <c r="H322" s="95"/>
      <c r="I322" s="96"/>
      <c r="J322" s="96"/>
      <c r="K322" s="96"/>
      <c r="L322" s="96"/>
      <c r="M322" s="96"/>
      <c r="N322" s="96"/>
      <c r="O322" s="96"/>
      <c r="P322" s="96"/>
      <c r="Q322" s="96"/>
      <c r="R322" s="408"/>
      <c r="S322" s="98"/>
    </row>
    <row r="323" spans="1:19" ht="18.75">
      <c r="A323" s="100"/>
      <c r="B323" s="89"/>
      <c r="C323" s="119"/>
      <c r="D323" s="89"/>
      <c r="E323" s="167"/>
      <c r="F323" s="120"/>
      <c r="G323" s="89"/>
      <c r="H323" s="95"/>
      <c r="I323" s="96"/>
      <c r="J323" s="96"/>
      <c r="K323" s="96"/>
      <c r="L323" s="96"/>
      <c r="M323" s="96"/>
      <c r="N323" s="96"/>
      <c r="O323" s="96"/>
      <c r="P323" s="96"/>
      <c r="Q323" s="96"/>
      <c r="R323" s="408"/>
      <c r="S323" s="98"/>
    </row>
    <row r="324" spans="1:19" ht="56.25">
      <c r="A324" s="100">
        <v>106</v>
      </c>
      <c r="B324" s="142" t="s">
        <v>287</v>
      </c>
      <c r="C324" s="181" t="str">
        <f>'[5]Procurement Plan-Cons'!$B$18</f>
        <v>Consultancy Services for capacity building of WSDF-N Engineering staff</v>
      </c>
      <c r="D324" s="89" t="s">
        <v>31</v>
      </c>
      <c r="E324" s="167" t="s">
        <v>38</v>
      </c>
      <c r="F324" s="120">
        <v>50000000</v>
      </c>
      <c r="G324" s="94" t="s">
        <v>63</v>
      </c>
      <c r="H324" s="95"/>
      <c r="I324" s="96"/>
      <c r="J324" s="97"/>
      <c r="K324" s="96"/>
      <c r="L324" s="96"/>
      <c r="M324" s="96"/>
      <c r="N324" s="96"/>
      <c r="O324" s="96"/>
      <c r="P324" s="96"/>
      <c r="Q324" s="98"/>
      <c r="R324" s="408"/>
      <c r="S324" s="98"/>
    </row>
    <row r="325" spans="1:19" ht="18.75">
      <c r="A325" s="100"/>
      <c r="B325" s="89"/>
      <c r="C325" s="119"/>
      <c r="D325" s="89" t="s">
        <v>27</v>
      </c>
      <c r="E325" s="167"/>
      <c r="F325" s="120"/>
      <c r="G325" s="89"/>
      <c r="H325" s="95"/>
      <c r="I325" s="96"/>
      <c r="J325" s="96"/>
      <c r="K325" s="96"/>
      <c r="L325" s="96"/>
      <c r="M325" s="96"/>
      <c r="N325" s="96"/>
      <c r="O325" s="96"/>
      <c r="P325" s="96"/>
      <c r="Q325" s="96"/>
      <c r="R325" s="408"/>
      <c r="S325" s="98"/>
    </row>
    <row r="326" spans="1:19" ht="18.75">
      <c r="A326" s="100"/>
      <c r="B326" s="89"/>
      <c r="C326" s="119"/>
      <c r="D326" s="89"/>
      <c r="E326" s="167"/>
      <c r="F326" s="120"/>
      <c r="G326" s="89"/>
      <c r="H326" s="95"/>
      <c r="I326" s="96"/>
      <c r="J326" s="96"/>
      <c r="K326" s="96"/>
      <c r="L326" s="96"/>
      <c r="M326" s="96"/>
      <c r="N326" s="96"/>
      <c r="O326" s="96"/>
      <c r="P326" s="96"/>
      <c r="Q326" s="96"/>
      <c r="R326" s="408"/>
      <c r="S326" s="98"/>
    </row>
    <row r="327" spans="1:19" ht="93.75">
      <c r="A327" s="100">
        <v>107</v>
      </c>
      <c r="B327" s="85" t="s">
        <v>293</v>
      </c>
      <c r="C327" s="181" t="str">
        <f>'[6]Consultancy - Internal use'!$B$9</f>
        <v>Consultancy services for the design of 23 Small scale irrigation schemes in Upper Central, Northern and West Nile regions of Uganda</v>
      </c>
      <c r="D327" s="89" t="s">
        <v>26</v>
      </c>
      <c r="E327" s="167" t="s">
        <v>133</v>
      </c>
      <c r="F327" s="120">
        <v>1750000000</v>
      </c>
      <c r="G327" s="89"/>
      <c r="H327" s="95" t="s">
        <v>366</v>
      </c>
      <c r="I327" s="96" t="s">
        <v>50</v>
      </c>
      <c r="J327" s="97">
        <v>43693</v>
      </c>
      <c r="K327" s="97">
        <f t="shared" ref="K327:R327" si="101">J327+30</f>
        <v>43723</v>
      </c>
      <c r="L327" s="97">
        <f t="shared" si="101"/>
        <v>43753</v>
      </c>
      <c r="M327" s="97">
        <f t="shared" si="101"/>
        <v>43783</v>
      </c>
      <c r="N327" s="97">
        <f t="shared" si="101"/>
        <v>43813</v>
      </c>
      <c r="O327" s="97">
        <f t="shared" si="101"/>
        <v>43843</v>
      </c>
      <c r="P327" s="97">
        <f t="shared" si="101"/>
        <v>43873</v>
      </c>
      <c r="Q327" s="97">
        <f t="shared" si="101"/>
        <v>43903</v>
      </c>
      <c r="R327" s="407">
        <f t="shared" si="101"/>
        <v>43933</v>
      </c>
      <c r="S327" s="98"/>
    </row>
    <row r="328" spans="1:19" ht="18.75">
      <c r="A328" s="100"/>
      <c r="B328" s="89"/>
      <c r="C328" s="119"/>
      <c r="D328" s="89" t="s">
        <v>27</v>
      </c>
      <c r="E328" s="167"/>
      <c r="F328" s="120"/>
      <c r="G328" s="89"/>
      <c r="H328" s="95"/>
      <c r="I328" s="96"/>
      <c r="J328" s="96"/>
      <c r="K328" s="96"/>
      <c r="L328" s="96"/>
      <c r="M328" s="96"/>
      <c r="N328" s="96"/>
      <c r="O328" s="96"/>
      <c r="P328" s="96"/>
      <c r="Q328" s="96"/>
      <c r="R328" s="408"/>
      <c r="S328" s="98"/>
    </row>
    <row r="329" spans="1:19" ht="18.75">
      <c r="A329" s="100"/>
      <c r="B329" s="89"/>
      <c r="C329" s="119"/>
      <c r="D329" s="89"/>
      <c r="E329" s="167"/>
      <c r="F329" s="120"/>
      <c r="G329" s="89"/>
      <c r="H329" s="95"/>
      <c r="I329" s="96"/>
      <c r="J329" s="96"/>
      <c r="K329" s="96"/>
      <c r="L329" s="96"/>
      <c r="M329" s="96"/>
      <c r="N329" s="96"/>
      <c r="O329" s="96"/>
      <c r="P329" s="96"/>
      <c r="Q329" s="96"/>
      <c r="R329" s="408"/>
      <c r="S329" s="98"/>
    </row>
    <row r="330" spans="1:19" ht="93.75">
      <c r="A330" s="100">
        <v>108</v>
      </c>
      <c r="B330" s="85" t="s">
        <v>293</v>
      </c>
      <c r="C330" s="181" t="str">
        <f>'[6]Consultancy - Internal use'!$B$12</f>
        <v>Consultancy services for design, production and dissemination of IEC materials for Water for Production materials</v>
      </c>
      <c r="D330" s="89" t="s">
        <v>26</v>
      </c>
      <c r="E330" s="167" t="s">
        <v>38</v>
      </c>
      <c r="F330" s="120">
        <v>250000000</v>
      </c>
      <c r="G330" s="94" t="s">
        <v>63</v>
      </c>
      <c r="H330" s="95" t="s">
        <v>366</v>
      </c>
      <c r="I330" s="96" t="s">
        <v>50</v>
      </c>
      <c r="J330" s="97">
        <v>43693</v>
      </c>
      <c r="K330" s="97">
        <f t="shared" ref="K330:R330" si="102">J330+30</f>
        <v>43723</v>
      </c>
      <c r="L330" s="97">
        <f t="shared" si="102"/>
        <v>43753</v>
      </c>
      <c r="M330" s="97">
        <f t="shared" si="102"/>
        <v>43783</v>
      </c>
      <c r="N330" s="97">
        <f t="shared" si="102"/>
        <v>43813</v>
      </c>
      <c r="O330" s="97">
        <f t="shared" si="102"/>
        <v>43843</v>
      </c>
      <c r="P330" s="97">
        <f t="shared" si="102"/>
        <v>43873</v>
      </c>
      <c r="Q330" s="97">
        <f t="shared" si="102"/>
        <v>43903</v>
      </c>
      <c r="R330" s="407">
        <f t="shared" si="102"/>
        <v>43933</v>
      </c>
      <c r="S330" s="98"/>
    </row>
    <row r="331" spans="1:19" ht="18.75">
      <c r="A331" s="100"/>
      <c r="B331" s="89"/>
      <c r="C331" s="119"/>
      <c r="D331" s="89" t="s">
        <v>27</v>
      </c>
      <c r="E331" s="167"/>
      <c r="F331" s="120"/>
      <c r="G331" s="89"/>
      <c r="H331" s="95"/>
      <c r="I331" s="96"/>
      <c r="J331" s="96"/>
      <c r="K331" s="96"/>
      <c r="L331" s="96"/>
      <c r="M331" s="96"/>
      <c r="N331" s="96"/>
      <c r="O331" s="96"/>
      <c r="P331" s="96"/>
      <c r="Q331" s="96"/>
      <c r="R331" s="408"/>
      <c r="S331" s="98"/>
    </row>
    <row r="332" spans="1:19" ht="18.75">
      <c r="A332" s="100"/>
      <c r="B332" s="89"/>
      <c r="C332" s="119"/>
      <c r="D332" s="89"/>
      <c r="E332" s="167"/>
      <c r="F332" s="120"/>
      <c r="G332" s="89"/>
      <c r="H332" s="95"/>
      <c r="I332" s="96"/>
      <c r="J332" s="96"/>
      <c r="K332" s="96"/>
      <c r="L332" s="96"/>
      <c r="M332" s="96"/>
      <c r="N332" s="96"/>
      <c r="O332" s="96"/>
      <c r="P332" s="96"/>
      <c r="Q332" s="96"/>
      <c r="R332" s="408"/>
      <c r="S332" s="98"/>
    </row>
    <row r="333" spans="1:19" ht="131.25">
      <c r="A333" s="100">
        <v>109</v>
      </c>
      <c r="B333" s="85" t="s">
        <v>293</v>
      </c>
      <c r="C333" s="228" t="str">
        <f>'[6]Consultancy - Internal use'!$B$15</f>
        <v>Consultancy services for establishment of sustainable management systems and implementation support for SSIS in Northern, Upper Central and West Nile Sub-regions</v>
      </c>
      <c r="D333" s="89" t="s">
        <v>26</v>
      </c>
      <c r="E333" s="167" t="s">
        <v>38</v>
      </c>
      <c r="F333" s="120">
        <v>150000000</v>
      </c>
      <c r="G333" s="94" t="s">
        <v>63</v>
      </c>
      <c r="H333" s="95" t="s">
        <v>366</v>
      </c>
      <c r="I333" s="96" t="s">
        <v>50</v>
      </c>
      <c r="J333" s="97">
        <v>43693</v>
      </c>
      <c r="K333" s="97">
        <f t="shared" ref="K333:R333" si="103">J333+30</f>
        <v>43723</v>
      </c>
      <c r="L333" s="97">
        <f t="shared" si="103"/>
        <v>43753</v>
      </c>
      <c r="M333" s="97">
        <f t="shared" si="103"/>
        <v>43783</v>
      </c>
      <c r="N333" s="97">
        <f t="shared" si="103"/>
        <v>43813</v>
      </c>
      <c r="O333" s="97">
        <f t="shared" si="103"/>
        <v>43843</v>
      </c>
      <c r="P333" s="97">
        <f t="shared" si="103"/>
        <v>43873</v>
      </c>
      <c r="Q333" s="97">
        <f t="shared" si="103"/>
        <v>43903</v>
      </c>
      <c r="R333" s="407">
        <f t="shared" si="103"/>
        <v>43933</v>
      </c>
      <c r="S333" s="98"/>
    </row>
    <row r="334" spans="1:19" ht="18.75">
      <c r="A334" s="100"/>
      <c r="B334" s="89"/>
      <c r="C334" s="119"/>
      <c r="D334" s="89" t="s">
        <v>27</v>
      </c>
      <c r="E334" s="167"/>
      <c r="F334" s="120"/>
      <c r="G334" s="89"/>
      <c r="H334" s="95"/>
      <c r="I334" s="96"/>
      <c r="J334" s="96"/>
      <c r="K334" s="96"/>
      <c r="L334" s="96"/>
      <c r="M334" s="96"/>
      <c r="N334" s="96"/>
      <c r="O334" s="96"/>
      <c r="P334" s="96"/>
      <c r="Q334" s="96"/>
      <c r="R334" s="408"/>
      <c r="S334" s="98"/>
    </row>
    <row r="335" spans="1:19" ht="18.75">
      <c r="A335" s="100"/>
      <c r="B335" s="89"/>
      <c r="C335" s="119"/>
      <c r="D335" s="89"/>
      <c r="E335" s="167"/>
      <c r="F335" s="120"/>
      <c r="G335" s="89"/>
      <c r="H335" s="95"/>
      <c r="I335" s="96"/>
      <c r="J335" s="96"/>
      <c r="K335" s="96"/>
      <c r="L335" s="96"/>
      <c r="M335" s="96"/>
      <c r="N335" s="96"/>
      <c r="O335" s="96"/>
      <c r="P335" s="96"/>
      <c r="Q335" s="96"/>
      <c r="R335" s="408"/>
      <c r="S335" s="98"/>
    </row>
    <row r="336" spans="1:19" ht="75">
      <c r="A336" s="100">
        <v>110</v>
      </c>
      <c r="B336" s="85" t="s">
        <v>293</v>
      </c>
      <c r="C336" s="228" t="str">
        <f>'[6]Consultancy - Internal use'!$B$18</f>
        <v>Consultancy services for Design of 4 valley tanks in Masindi, Maracha, Kiryandongo and Agago</v>
      </c>
      <c r="D336" s="89" t="s">
        <v>26</v>
      </c>
      <c r="E336" s="167" t="s">
        <v>38</v>
      </c>
      <c r="F336" s="120">
        <v>320000000</v>
      </c>
      <c r="G336" s="94" t="s">
        <v>63</v>
      </c>
      <c r="H336" s="95" t="s">
        <v>366</v>
      </c>
      <c r="I336" s="96" t="s">
        <v>50</v>
      </c>
      <c r="J336" s="97">
        <v>43693</v>
      </c>
      <c r="K336" s="97">
        <f t="shared" ref="K336:R336" si="104">J336+30</f>
        <v>43723</v>
      </c>
      <c r="L336" s="97">
        <f t="shared" si="104"/>
        <v>43753</v>
      </c>
      <c r="M336" s="97">
        <f t="shared" si="104"/>
        <v>43783</v>
      </c>
      <c r="N336" s="97">
        <f t="shared" si="104"/>
        <v>43813</v>
      </c>
      <c r="O336" s="97">
        <f t="shared" si="104"/>
        <v>43843</v>
      </c>
      <c r="P336" s="97">
        <f t="shared" si="104"/>
        <v>43873</v>
      </c>
      <c r="Q336" s="97">
        <f t="shared" si="104"/>
        <v>43903</v>
      </c>
      <c r="R336" s="407">
        <f t="shared" si="104"/>
        <v>43933</v>
      </c>
      <c r="S336" s="98"/>
    </row>
    <row r="337" spans="1:19" ht="18.75">
      <c r="A337" s="100"/>
      <c r="B337" s="89"/>
      <c r="C337" s="119"/>
      <c r="D337" s="89" t="s">
        <v>27</v>
      </c>
      <c r="E337" s="167"/>
      <c r="F337" s="120"/>
      <c r="G337" s="89"/>
      <c r="H337" s="95"/>
      <c r="I337" s="96"/>
      <c r="J337" s="96"/>
      <c r="K337" s="96"/>
      <c r="L337" s="96"/>
      <c r="M337" s="96"/>
      <c r="N337" s="96"/>
      <c r="O337" s="96"/>
      <c r="P337" s="96"/>
      <c r="Q337" s="96"/>
      <c r="R337" s="408"/>
      <c r="S337" s="98"/>
    </row>
    <row r="338" spans="1:19" ht="18.75">
      <c r="A338" s="100"/>
      <c r="B338" s="89"/>
      <c r="C338" s="119"/>
      <c r="D338" s="89"/>
      <c r="E338" s="167"/>
      <c r="F338" s="120"/>
      <c r="G338" s="89"/>
      <c r="H338" s="95"/>
      <c r="I338" s="96"/>
      <c r="J338" s="96"/>
      <c r="K338" s="96"/>
      <c r="L338" s="96"/>
      <c r="M338" s="96"/>
      <c r="N338" s="96"/>
      <c r="O338" s="96"/>
      <c r="P338" s="96"/>
      <c r="Q338" s="96"/>
      <c r="R338" s="408"/>
      <c r="S338" s="98"/>
    </row>
    <row r="339" spans="1:19" ht="56.25">
      <c r="A339" s="100">
        <v>111</v>
      </c>
      <c r="B339" s="85" t="s">
        <v>293</v>
      </c>
      <c r="C339" s="227" t="str">
        <f>'[6]Consultancy - Internal use'!$B$21</f>
        <v>Consultancy services for production of WfPRC-North Documentaries</v>
      </c>
      <c r="D339" s="89" t="s">
        <v>26</v>
      </c>
      <c r="E339" s="167" t="s">
        <v>38</v>
      </c>
      <c r="F339" s="120">
        <v>300000000</v>
      </c>
      <c r="G339" s="94" t="s">
        <v>63</v>
      </c>
      <c r="H339" s="207" t="s">
        <v>368</v>
      </c>
      <c r="I339" s="96" t="s">
        <v>50</v>
      </c>
      <c r="J339" s="206">
        <v>43677</v>
      </c>
      <c r="K339" s="206">
        <f t="shared" ref="K339:R339" si="105">J339+30</f>
        <v>43707</v>
      </c>
      <c r="L339" s="206">
        <f t="shared" si="105"/>
        <v>43737</v>
      </c>
      <c r="M339" s="206">
        <f t="shared" si="105"/>
        <v>43767</v>
      </c>
      <c r="N339" s="206">
        <f t="shared" si="105"/>
        <v>43797</v>
      </c>
      <c r="O339" s="206">
        <f t="shared" si="105"/>
        <v>43827</v>
      </c>
      <c r="P339" s="206">
        <f t="shared" si="105"/>
        <v>43857</v>
      </c>
      <c r="Q339" s="206">
        <f t="shared" si="105"/>
        <v>43887</v>
      </c>
      <c r="R339" s="410">
        <f t="shared" si="105"/>
        <v>43917</v>
      </c>
      <c r="S339" s="98"/>
    </row>
    <row r="340" spans="1:19" ht="18.75">
      <c r="A340" s="100"/>
      <c r="B340" s="89"/>
      <c r="C340" s="119"/>
      <c r="D340" s="89" t="s">
        <v>27</v>
      </c>
      <c r="E340" s="167"/>
      <c r="F340" s="120"/>
      <c r="G340" s="89"/>
      <c r="H340" s="95"/>
      <c r="I340" s="96"/>
      <c r="J340" s="96"/>
      <c r="K340" s="96"/>
      <c r="L340" s="96"/>
      <c r="M340" s="96"/>
      <c r="N340" s="96"/>
      <c r="O340" s="96"/>
      <c r="P340" s="96"/>
      <c r="Q340" s="96"/>
      <c r="R340" s="408"/>
      <c r="S340" s="98"/>
    </row>
    <row r="341" spans="1:19" ht="18.75">
      <c r="A341" s="100"/>
      <c r="B341" s="89"/>
      <c r="C341" s="119"/>
      <c r="D341" s="89"/>
      <c r="E341" s="167"/>
      <c r="F341" s="120"/>
      <c r="G341" s="89"/>
      <c r="H341" s="95"/>
      <c r="I341" s="96"/>
      <c r="J341" s="96"/>
      <c r="K341" s="96"/>
      <c r="L341" s="96"/>
      <c r="M341" s="96"/>
      <c r="N341" s="96"/>
      <c r="O341" s="96"/>
      <c r="P341" s="96"/>
      <c r="Q341" s="96"/>
      <c r="R341" s="408"/>
      <c r="S341" s="98"/>
    </row>
    <row r="342" spans="1:19" ht="75">
      <c r="A342" s="100">
        <v>112</v>
      </c>
      <c r="B342" s="85" t="s">
        <v>293</v>
      </c>
      <c r="C342" s="228" t="str">
        <f>'[6]Consultancy - Internal use'!$B$24</f>
        <v xml:space="preserve">Consultancy services for Hydro-geological services for Water for Production facilities </v>
      </c>
      <c r="D342" s="89" t="s">
        <v>26</v>
      </c>
      <c r="E342" s="167" t="s">
        <v>38</v>
      </c>
      <c r="F342" s="120">
        <v>600000000</v>
      </c>
      <c r="G342" s="94" t="s">
        <v>63</v>
      </c>
      <c r="H342" s="95" t="s">
        <v>366</v>
      </c>
      <c r="I342" s="96" t="s">
        <v>50</v>
      </c>
      <c r="J342" s="97">
        <v>43693</v>
      </c>
      <c r="K342" s="97">
        <f t="shared" ref="K342:R342" si="106">J342+30</f>
        <v>43723</v>
      </c>
      <c r="L342" s="97">
        <f t="shared" si="106"/>
        <v>43753</v>
      </c>
      <c r="M342" s="97">
        <f t="shared" si="106"/>
        <v>43783</v>
      </c>
      <c r="N342" s="97">
        <f t="shared" si="106"/>
        <v>43813</v>
      </c>
      <c r="O342" s="97">
        <f t="shared" si="106"/>
        <v>43843</v>
      </c>
      <c r="P342" s="97">
        <f t="shared" si="106"/>
        <v>43873</v>
      </c>
      <c r="Q342" s="97">
        <f t="shared" si="106"/>
        <v>43903</v>
      </c>
      <c r="R342" s="407">
        <f t="shared" si="106"/>
        <v>43933</v>
      </c>
      <c r="S342" s="98"/>
    </row>
    <row r="343" spans="1:19" ht="18.75">
      <c r="A343" s="100"/>
      <c r="B343" s="89"/>
      <c r="C343" s="119"/>
      <c r="D343" s="89" t="s">
        <v>27</v>
      </c>
      <c r="E343" s="167"/>
      <c r="F343" s="120"/>
      <c r="G343" s="89"/>
      <c r="H343" s="95"/>
      <c r="I343" s="96"/>
      <c r="J343" s="96"/>
      <c r="K343" s="96"/>
      <c r="L343" s="96"/>
      <c r="M343" s="96"/>
      <c r="N343" s="96"/>
      <c r="O343" s="96"/>
      <c r="P343" s="96"/>
      <c r="Q343" s="96"/>
      <c r="R343" s="408"/>
      <c r="S343" s="98"/>
    </row>
    <row r="344" spans="1:19" ht="18.75">
      <c r="A344" s="100"/>
      <c r="B344" s="89"/>
      <c r="C344" s="119"/>
      <c r="D344" s="89"/>
      <c r="E344" s="167"/>
      <c r="F344" s="120"/>
      <c r="G344" s="89"/>
      <c r="H344" s="95"/>
      <c r="I344" s="96"/>
      <c r="J344" s="96"/>
      <c r="K344" s="96"/>
      <c r="L344" s="96"/>
      <c r="M344" s="96"/>
      <c r="N344" s="96"/>
      <c r="O344" s="96"/>
      <c r="P344" s="96"/>
      <c r="Q344" s="96"/>
      <c r="R344" s="408"/>
      <c r="S344" s="98"/>
    </row>
    <row r="345" spans="1:19" ht="75">
      <c r="A345" s="100">
        <v>113</v>
      </c>
      <c r="B345" s="85" t="s">
        <v>293</v>
      </c>
      <c r="C345" s="228" t="str">
        <f>'[6]Consultancy - Internal use'!$B$27</f>
        <v xml:space="preserve">Consultancy services for Geotechnical services for Water for Production facilities </v>
      </c>
      <c r="D345" s="89" t="s">
        <v>26</v>
      </c>
      <c r="E345" s="167" t="str">
        <f>E342</f>
        <v>UGX</v>
      </c>
      <c r="F345" s="120">
        <f>F342</f>
        <v>600000000</v>
      </c>
      <c r="G345" s="94" t="s">
        <v>63</v>
      </c>
      <c r="H345" s="95" t="s">
        <v>366</v>
      </c>
      <c r="I345" s="96" t="s">
        <v>50</v>
      </c>
      <c r="J345" s="97">
        <v>43693</v>
      </c>
      <c r="K345" s="97">
        <f t="shared" ref="K345:R345" si="107">J345+30</f>
        <v>43723</v>
      </c>
      <c r="L345" s="97">
        <f t="shared" si="107"/>
        <v>43753</v>
      </c>
      <c r="M345" s="97">
        <f t="shared" si="107"/>
        <v>43783</v>
      </c>
      <c r="N345" s="97">
        <f t="shared" si="107"/>
        <v>43813</v>
      </c>
      <c r="O345" s="97">
        <f t="shared" si="107"/>
        <v>43843</v>
      </c>
      <c r="P345" s="97">
        <f t="shared" si="107"/>
        <v>43873</v>
      </c>
      <c r="Q345" s="97">
        <f t="shared" si="107"/>
        <v>43903</v>
      </c>
      <c r="R345" s="407">
        <f t="shared" si="107"/>
        <v>43933</v>
      </c>
      <c r="S345" s="98"/>
    </row>
    <row r="346" spans="1:19" ht="18.75">
      <c r="A346" s="100"/>
      <c r="B346" s="89"/>
      <c r="C346" s="119"/>
      <c r="D346" s="89" t="s">
        <v>27</v>
      </c>
      <c r="E346" s="167"/>
      <c r="F346" s="120"/>
      <c r="G346" s="89"/>
      <c r="H346" s="95"/>
      <c r="I346" s="96"/>
      <c r="J346" s="96"/>
      <c r="K346" s="96"/>
      <c r="L346" s="96"/>
      <c r="M346" s="96"/>
      <c r="N346" s="96"/>
      <c r="O346" s="96"/>
      <c r="P346" s="96"/>
      <c r="Q346" s="96"/>
      <c r="R346" s="408"/>
      <c r="S346" s="98"/>
    </row>
    <row r="347" spans="1:19" ht="18.75">
      <c r="A347" s="100"/>
      <c r="B347" s="89"/>
      <c r="C347" s="119"/>
      <c r="D347" s="89"/>
      <c r="E347" s="167"/>
      <c r="F347" s="120"/>
      <c r="G347" s="89"/>
      <c r="H347" s="95"/>
      <c r="I347" s="96"/>
      <c r="J347" s="96"/>
      <c r="K347" s="96"/>
      <c r="L347" s="96"/>
      <c r="M347" s="96"/>
      <c r="N347" s="96"/>
      <c r="O347" s="96"/>
      <c r="P347" s="96"/>
      <c r="Q347" s="96"/>
      <c r="R347" s="408"/>
      <c r="S347" s="98"/>
    </row>
    <row r="348" spans="1:19" ht="75">
      <c r="A348" s="100">
        <v>114</v>
      </c>
      <c r="B348" s="85" t="s">
        <v>293</v>
      </c>
      <c r="C348" s="228" t="str">
        <f>'[6]Consultancy - Internal use'!$B$27</f>
        <v xml:space="preserve">Consultancy services for Geotechnical services for Water for Production facilities </v>
      </c>
      <c r="D348" s="89" t="s">
        <v>26</v>
      </c>
      <c r="E348" s="167" t="str">
        <f>E345</f>
        <v>UGX</v>
      </c>
      <c r="F348" s="120">
        <f>F345</f>
        <v>600000000</v>
      </c>
      <c r="G348" s="94" t="s">
        <v>63</v>
      </c>
      <c r="H348" s="95" t="s">
        <v>366</v>
      </c>
      <c r="I348" s="96" t="s">
        <v>50</v>
      </c>
      <c r="J348" s="97">
        <v>43693</v>
      </c>
      <c r="K348" s="97">
        <f t="shared" ref="K348:R348" si="108">J348+30</f>
        <v>43723</v>
      </c>
      <c r="L348" s="97">
        <f t="shared" si="108"/>
        <v>43753</v>
      </c>
      <c r="M348" s="97">
        <f t="shared" si="108"/>
        <v>43783</v>
      </c>
      <c r="N348" s="97">
        <f t="shared" si="108"/>
        <v>43813</v>
      </c>
      <c r="O348" s="97">
        <f t="shared" si="108"/>
        <v>43843</v>
      </c>
      <c r="P348" s="97">
        <f t="shared" si="108"/>
        <v>43873</v>
      </c>
      <c r="Q348" s="97">
        <f t="shared" si="108"/>
        <v>43903</v>
      </c>
      <c r="R348" s="407">
        <f t="shared" si="108"/>
        <v>43933</v>
      </c>
      <c r="S348" s="98"/>
    </row>
    <row r="349" spans="1:19" ht="18.75">
      <c r="A349" s="145"/>
      <c r="B349" s="89"/>
      <c r="C349" s="119"/>
      <c r="D349" s="89" t="s">
        <v>27</v>
      </c>
      <c r="E349" s="167"/>
      <c r="F349" s="120"/>
      <c r="G349" s="89"/>
      <c r="H349" s="95"/>
      <c r="I349" s="96"/>
      <c r="J349" s="96"/>
      <c r="K349" s="96"/>
      <c r="L349" s="96"/>
      <c r="M349" s="96"/>
      <c r="N349" s="96"/>
      <c r="O349" s="96"/>
      <c r="P349" s="96"/>
      <c r="Q349" s="96"/>
      <c r="R349" s="408"/>
      <c r="S349" s="98"/>
    </row>
    <row r="350" spans="1:19" ht="18.75">
      <c r="A350" s="100"/>
      <c r="B350" s="89"/>
      <c r="C350" s="119"/>
      <c r="D350" s="89"/>
      <c r="E350" s="167"/>
      <c r="F350" s="120"/>
      <c r="G350" s="89"/>
      <c r="H350" s="95"/>
      <c r="I350" s="96"/>
      <c r="J350" s="96"/>
      <c r="K350" s="96"/>
      <c r="L350" s="96"/>
      <c r="M350" s="96"/>
      <c r="N350" s="96"/>
      <c r="O350" s="96"/>
      <c r="P350" s="96"/>
      <c r="Q350" s="96"/>
      <c r="R350" s="408"/>
      <c r="S350" s="98"/>
    </row>
    <row r="351" spans="1:19" ht="93.75">
      <c r="A351" s="100">
        <v>115</v>
      </c>
      <c r="B351" s="85" t="s">
        <v>293</v>
      </c>
      <c r="C351" s="228" t="str">
        <f>'[6]Consultancy - Internal use'!$B$30</f>
        <v>Services for operation, maintenance and management of Olweny irrigation scheme in Lira District</v>
      </c>
      <c r="D351" s="89" t="s">
        <v>26</v>
      </c>
      <c r="E351" s="167" t="s">
        <v>38</v>
      </c>
      <c r="F351" s="120">
        <v>400000000</v>
      </c>
      <c r="G351" s="94" t="s">
        <v>63</v>
      </c>
      <c r="H351" s="207" t="s">
        <v>368</v>
      </c>
      <c r="I351" s="96" t="s">
        <v>50</v>
      </c>
      <c r="J351" s="206">
        <v>43677</v>
      </c>
      <c r="K351" s="206">
        <f t="shared" ref="K351:S351" si="109">J351+30</f>
        <v>43707</v>
      </c>
      <c r="L351" s="206">
        <f t="shared" si="109"/>
        <v>43737</v>
      </c>
      <c r="M351" s="206">
        <f t="shared" si="109"/>
        <v>43767</v>
      </c>
      <c r="N351" s="206">
        <f t="shared" si="109"/>
        <v>43797</v>
      </c>
      <c r="O351" s="206">
        <f t="shared" si="109"/>
        <v>43827</v>
      </c>
      <c r="P351" s="206">
        <f t="shared" si="109"/>
        <v>43857</v>
      </c>
      <c r="Q351" s="206">
        <f t="shared" si="109"/>
        <v>43887</v>
      </c>
      <c r="R351" s="410">
        <f t="shared" si="109"/>
        <v>43917</v>
      </c>
      <c r="S351" s="206">
        <f t="shared" si="109"/>
        <v>43947</v>
      </c>
    </row>
    <row r="352" spans="1:19" ht="18.75">
      <c r="A352" s="146"/>
      <c r="B352" s="89"/>
      <c r="C352" s="119"/>
      <c r="D352" s="89" t="s">
        <v>27</v>
      </c>
      <c r="E352" s="167"/>
      <c r="F352" s="120"/>
      <c r="G352" s="89"/>
      <c r="H352" s="95"/>
      <c r="I352" s="96"/>
      <c r="J352" s="96"/>
      <c r="K352" s="96"/>
      <c r="L352" s="96"/>
      <c r="M352" s="96"/>
      <c r="N352" s="96"/>
      <c r="O352" s="96"/>
      <c r="P352" s="96"/>
      <c r="Q352" s="96"/>
      <c r="R352" s="408"/>
      <c r="S352" s="98"/>
    </row>
    <row r="353" spans="1:19" ht="18.75">
      <c r="A353" s="100"/>
      <c r="B353" s="89"/>
      <c r="C353" s="119"/>
      <c r="D353" s="89"/>
      <c r="E353" s="167"/>
      <c r="F353" s="120"/>
      <c r="G353" s="89"/>
      <c r="H353" s="95"/>
      <c r="I353" s="96"/>
      <c r="J353" s="96"/>
      <c r="K353" s="96"/>
      <c r="L353" s="96"/>
      <c r="M353" s="96"/>
      <c r="N353" s="96"/>
      <c r="O353" s="96"/>
      <c r="P353" s="96"/>
      <c r="Q353" s="96"/>
      <c r="R353" s="408"/>
      <c r="S353" s="98"/>
    </row>
    <row r="354" spans="1:19" ht="187.5">
      <c r="A354" s="100">
        <v>116</v>
      </c>
      <c r="B354" s="89" t="str">
        <f>Combined!$B$836</f>
        <v>UNWMZ</v>
      </c>
      <c r="C354" s="175" t="s">
        <v>304</v>
      </c>
      <c r="D354" s="89" t="s">
        <v>26</v>
      </c>
      <c r="E354" s="167" t="s">
        <v>38</v>
      </c>
      <c r="F354" s="120">
        <v>150000000</v>
      </c>
      <c r="G354" s="94" t="s">
        <v>63</v>
      </c>
      <c r="H354" s="95" t="s">
        <v>367</v>
      </c>
      <c r="I354" s="96" t="s">
        <v>50</v>
      </c>
      <c r="J354" s="97">
        <v>43693</v>
      </c>
      <c r="K354" s="97">
        <f t="shared" ref="K354:R354" si="110">J354+30</f>
        <v>43723</v>
      </c>
      <c r="L354" s="97">
        <f t="shared" si="110"/>
        <v>43753</v>
      </c>
      <c r="M354" s="97">
        <f t="shared" si="110"/>
        <v>43783</v>
      </c>
      <c r="N354" s="97">
        <f t="shared" si="110"/>
        <v>43813</v>
      </c>
      <c r="O354" s="97">
        <f t="shared" si="110"/>
        <v>43843</v>
      </c>
      <c r="P354" s="97">
        <f t="shared" si="110"/>
        <v>43873</v>
      </c>
      <c r="Q354" s="97">
        <f t="shared" si="110"/>
        <v>43903</v>
      </c>
      <c r="R354" s="407">
        <f t="shared" si="110"/>
        <v>43933</v>
      </c>
      <c r="S354" s="98"/>
    </row>
    <row r="355" spans="1:19" ht="18.75">
      <c r="A355" s="100"/>
      <c r="B355" s="89"/>
      <c r="C355" s="119"/>
      <c r="D355" s="89" t="s">
        <v>27</v>
      </c>
      <c r="E355" s="167"/>
      <c r="F355" s="120"/>
      <c r="G355" s="89"/>
      <c r="H355" s="95"/>
      <c r="I355" s="96"/>
      <c r="J355" s="96"/>
      <c r="K355" s="96"/>
      <c r="L355" s="96"/>
      <c r="M355" s="96"/>
      <c r="N355" s="96"/>
      <c r="O355" s="96"/>
      <c r="P355" s="96"/>
      <c r="Q355" s="96"/>
      <c r="R355" s="408"/>
      <c r="S355" s="98"/>
    </row>
    <row r="356" spans="1:19" ht="18.75">
      <c r="A356" s="100"/>
      <c r="B356" s="89"/>
      <c r="C356" s="119"/>
      <c r="D356" s="89"/>
      <c r="E356" s="167"/>
      <c r="F356" s="120"/>
      <c r="G356" s="89"/>
      <c r="H356" s="95"/>
      <c r="I356" s="96"/>
      <c r="J356" s="96"/>
      <c r="K356" s="96"/>
      <c r="L356" s="96"/>
      <c r="M356" s="96"/>
      <c r="N356" s="96"/>
      <c r="O356" s="96"/>
      <c r="P356" s="96"/>
      <c r="Q356" s="96"/>
      <c r="R356" s="408"/>
      <c r="S356" s="98"/>
    </row>
    <row r="357" spans="1:19" ht="56.25">
      <c r="A357" s="100">
        <v>117</v>
      </c>
      <c r="B357" s="85" t="str">
        <f>Combined!$B$869</f>
        <v>WSDF-E</v>
      </c>
      <c r="C357" s="175" t="s">
        <v>316</v>
      </c>
      <c r="D357" s="89" t="s">
        <v>26</v>
      </c>
      <c r="E357" s="167" t="s">
        <v>38</v>
      </c>
      <c r="F357" s="120">
        <v>400000000</v>
      </c>
      <c r="G357" s="94" t="s">
        <v>63</v>
      </c>
      <c r="H357" s="95" t="s">
        <v>366</v>
      </c>
      <c r="I357" s="96" t="s">
        <v>50</v>
      </c>
      <c r="J357" s="97">
        <v>43693</v>
      </c>
      <c r="K357" s="97">
        <f t="shared" ref="K357:R357" si="111">J357+30</f>
        <v>43723</v>
      </c>
      <c r="L357" s="97">
        <f t="shared" si="111"/>
        <v>43753</v>
      </c>
      <c r="M357" s="97">
        <f t="shared" si="111"/>
        <v>43783</v>
      </c>
      <c r="N357" s="97">
        <f t="shared" si="111"/>
        <v>43813</v>
      </c>
      <c r="O357" s="97">
        <f t="shared" si="111"/>
        <v>43843</v>
      </c>
      <c r="P357" s="97">
        <f t="shared" si="111"/>
        <v>43873</v>
      </c>
      <c r="Q357" s="97">
        <f t="shared" si="111"/>
        <v>43903</v>
      </c>
      <c r="R357" s="407">
        <f t="shared" si="111"/>
        <v>43933</v>
      </c>
      <c r="S357" s="98"/>
    </row>
    <row r="358" spans="1:19" ht="18.75">
      <c r="A358" s="100"/>
      <c r="B358" s="89"/>
      <c r="C358" s="119"/>
      <c r="D358" s="89" t="s">
        <v>27</v>
      </c>
      <c r="E358" s="167"/>
      <c r="F358" s="120"/>
      <c r="G358" s="89"/>
      <c r="H358" s="95"/>
      <c r="I358" s="96"/>
      <c r="J358" s="96"/>
      <c r="K358" s="96"/>
      <c r="L358" s="96"/>
      <c r="M358" s="96"/>
      <c r="N358" s="96"/>
      <c r="O358" s="96"/>
      <c r="P358" s="96"/>
      <c r="Q358" s="96"/>
      <c r="R358" s="408"/>
      <c r="S358" s="98"/>
    </row>
    <row r="359" spans="1:19" ht="18.75">
      <c r="A359" s="100"/>
      <c r="B359" s="89"/>
      <c r="C359" s="119"/>
      <c r="D359" s="89"/>
      <c r="E359" s="167"/>
      <c r="F359" s="120"/>
      <c r="G359" s="89"/>
      <c r="H359" s="95"/>
      <c r="I359" s="96"/>
      <c r="J359" s="96"/>
      <c r="K359" s="96"/>
      <c r="L359" s="96"/>
      <c r="M359" s="96"/>
      <c r="N359" s="96"/>
      <c r="O359" s="96"/>
      <c r="P359" s="96"/>
      <c r="Q359" s="96"/>
      <c r="R359" s="408"/>
      <c r="S359" s="98"/>
    </row>
    <row r="360" spans="1:19" ht="56.25">
      <c r="A360" s="100">
        <v>118</v>
      </c>
      <c r="B360" s="85" t="str">
        <f>Combined!$B$869</f>
        <v>WSDF-E</v>
      </c>
      <c r="C360" s="175" t="s">
        <v>317</v>
      </c>
      <c r="D360" s="89" t="s">
        <v>26</v>
      </c>
      <c r="E360" s="167" t="s">
        <v>38</v>
      </c>
      <c r="F360" s="120">
        <v>400000000</v>
      </c>
      <c r="G360" s="94" t="s">
        <v>63</v>
      </c>
      <c r="H360" s="95" t="s">
        <v>366</v>
      </c>
      <c r="I360" s="96" t="s">
        <v>50</v>
      </c>
      <c r="J360" s="97"/>
      <c r="K360" s="96"/>
      <c r="L360" s="96"/>
      <c r="M360" s="96"/>
      <c r="N360" s="96"/>
      <c r="O360" s="96"/>
      <c r="P360" s="96"/>
      <c r="Q360" s="98"/>
      <c r="R360" s="408"/>
      <c r="S360" s="98"/>
    </row>
    <row r="361" spans="1:19" ht="18.75">
      <c r="A361" s="100"/>
      <c r="B361" s="208"/>
      <c r="C361" s="175"/>
      <c r="D361" s="89" t="s">
        <v>27</v>
      </c>
      <c r="E361" s="167"/>
      <c r="F361" s="120"/>
      <c r="G361" s="89"/>
      <c r="H361" s="95"/>
      <c r="I361" s="96"/>
      <c r="J361" s="96"/>
      <c r="K361" s="96"/>
      <c r="L361" s="96"/>
      <c r="M361" s="96"/>
      <c r="N361" s="96"/>
      <c r="O361" s="96"/>
      <c r="P361" s="96"/>
      <c r="Q361" s="96"/>
      <c r="R361" s="408"/>
      <c r="S361" s="98"/>
    </row>
    <row r="362" spans="1:19" ht="18.75">
      <c r="A362" s="100"/>
      <c r="B362" s="89"/>
      <c r="C362" s="119"/>
      <c r="D362" s="89"/>
      <c r="E362" s="167"/>
      <c r="F362" s="120"/>
      <c r="G362" s="89"/>
      <c r="H362" s="95"/>
      <c r="I362" s="96"/>
      <c r="J362" s="96"/>
      <c r="K362" s="96"/>
      <c r="L362" s="96"/>
      <c r="M362" s="96"/>
      <c r="N362" s="96"/>
      <c r="O362" s="96"/>
      <c r="P362" s="96"/>
      <c r="Q362" s="96"/>
      <c r="R362" s="408"/>
      <c r="S362" s="98"/>
    </row>
    <row r="363" spans="1:19" ht="56.25">
      <c r="A363" s="100">
        <v>119</v>
      </c>
      <c r="B363" s="85" t="str">
        <f>Combined!$B$869</f>
        <v>WSDF-E</v>
      </c>
      <c r="C363" s="175" t="s">
        <v>318</v>
      </c>
      <c r="D363" s="89" t="s">
        <v>26</v>
      </c>
      <c r="E363" s="167" t="str">
        <f>E360</f>
        <v>UGX</v>
      </c>
      <c r="F363" s="120">
        <f>F360</f>
        <v>400000000</v>
      </c>
      <c r="G363" s="89"/>
      <c r="H363" s="95" t="s">
        <v>366</v>
      </c>
      <c r="I363" s="96" t="s">
        <v>50</v>
      </c>
      <c r="J363" s="97">
        <v>43693</v>
      </c>
      <c r="K363" s="97">
        <f t="shared" ref="K363:R363" si="112">J363+30</f>
        <v>43723</v>
      </c>
      <c r="L363" s="97">
        <f t="shared" si="112"/>
        <v>43753</v>
      </c>
      <c r="M363" s="97">
        <f t="shared" si="112"/>
        <v>43783</v>
      </c>
      <c r="N363" s="97">
        <f t="shared" si="112"/>
        <v>43813</v>
      </c>
      <c r="O363" s="97">
        <f t="shared" si="112"/>
        <v>43843</v>
      </c>
      <c r="P363" s="97">
        <f t="shared" si="112"/>
        <v>43873</v>
      </c>
      <c r="Q363" s="97">
        <f t="shared" si="112"/>
        <v>43903</v>
      </c>
      <c r="R363" s="407">
        <f t="shared" si="112"/>
        <v>43933</v>
      </c>
      <c r="S363" s="98"/>
    </row>
    <row r="364" spans="1:19" ht="18.75">
      <c r="A364" s="100"/>
      <c r="B364" s="208"/>
      <c r="C364" s="175"/>
      <c r="D364" s="89" t="s">
        <v>27</v>
      </c>
      <c r="E364" s="167"/>
      <c r="F364" s="120"/>
      <c r="G364" s="89"/>
      <c r="H364" s="95"/>
      <c r="I364" s="95"/>
      <c r="J364" s="96"/>
      <c r="K364" s="96"/>
      <c r="L364" s="96"/>
      <c r="M364" s="96"/>
      <c r="N364" s="96"/>
      <c r="O364" s="96"/>
      <c r="P364" s="96"/>
      <c r="Q364" s="96"/>
      <c r="R364" s="409"/>
      <c r="S364" s="98"/>
    </row>
    <row r="365" spans="1:19" ht="18.75">
      <c r="A365" s="100"/>
      <c r="B365" s="208"/>
      <c r="C365" s="175"/>
      <c r="D365" s="89"/>
      <c r="E365" s="167"/>
      <c r="F365" s="120"/>
      <c r="G365" s="89"/>
      <c r="H365" s="95"/>
      <c r="I365" s="95"/>
      <c r="J365" s="96"/>
      <c r="K365" s="96"/>
      <c r="L365" s="96"/>
      <c r="M365" s="96"/>
      <c r="N365" s="96"/>
      <c r="O365" s="96"/>
      <c r="P365" s="96"/>
      <c r="Q365" s="96"/>
      <c r="R365" s="409"/>
      <c r="S365" s="98"/>
    </row>
    <row r="366" spans="1:19" ht="37.5">
      <c r="A366" s="100">
        <v>120</v>
      </c>
      <c r="B366" s="85" t="str">
        <f>Combined!$B$869</f>
        <v>WSDF-E</v>
      </c>
      <c r="C366" s="175" t="s">
        <v>322</v>
      </c>
      <c r="D366" s="89" t="s">
        <v>26</v>
      </c>
      <c r="E366" s="167" t="str">
        <f>E363</f>
        <v>UGX</v>
      </c>
      <c r="F366" s="120">
        <v>500000000</v>
      </c>
      <c r="G366" s="94" t="s">
        <v>63</v>
      </c>
      <c r="H366" s="95" t="s">
        <v>366</v>
      </c>
      <c r="I366" s="96" t="s">
        <v>50</v>
      </c>
      <c r="J366" s="97">
        <v>43693</v>
      </c>
      <c r="K366" s="97">
        <f t="shared" ref="K366:R366" si="113">J366+30</f>
        <v>43723</v>
      </c>
      <c r="L366" s="97">
        <f t="shared" si="113"/>
        <v>43753</v>
      </c>
      <c r="M366" s="97">
        <f t="shared" si="113"/>
        <v>43783</v>
      </c>
      <c r="N366" s="97">
        <f t="shared" si="113"/>
        <v>43813</v>
      </c>
      <c r="O366" s="97">
        <f t="shared" si="113"/>
        <v>43843</v>
      </c>
      <c r="P366" s="97">
        <f t="shared" si="113"/>
        <v>43873</v>
      </c>
      <c r="Q366" s="97">
        <f t="shared" si="113"/>
        <v>43903</v>
      </c>
      <c r="R366" s="407">
        <f t="shared" si="113"/>
        <v>43933</v>
      </c>
      <c r="S366" s="98"/>
    </row>
    <row r="367" spans="1:19" ht="18.75">
      <c r="A367" s="145"/>
      <c r="B367" s="208"/>
      <c r="C367" s="175"/>
      <c r="D367" s="89" t="s">
        <v>27</v>
      </c>
      <c r="E367" s="167"/>
      <c r="F367" s="120"/>
      <c r="G367" s="89"/>
      <c r="H367" s="95"/>
      <c r="I367" s="96"/>
      <c r="J367" s="96"/>
      <c r="K367" s="96"/>
      <c r="L367" s="96"/>
      <c r="M367" s="96"/>
      <c r="N367" s="96"/>
      <c r="O367" s="96"/>
      <c r="P367" s="96"/>
      <c r="Q367" s="96"/>
      <c r="R367" s="408"/>
      <c r="S367" s="98"/>
    </row>
    <row r="368" spans="1:19" ht="18.75">
      <c r="A368" s="100"/>
      <c r="B368" s="208"/>
      <c r="C368" s="175"/>
      <c r="D368" s="89"/>
      <c r="E368" s="167"/>
      <c r="F368" s="120"/>
      <c r="G368" s="89"/>
      <c r="H368" s="95"/>
      <c r="I368" s="96"/>
      <c r="J368" s="96"/>
      <c r="K368" s="96"/>
      <c r="L368" s="96"/>
      <c r="M368" s="96"/>
      <c r="N368" s="96"/>
      <c r="O368" s="96"/>
      <c r="P368" s="96"/>
      <c r="Q368" s="96"/>
      <c r="R368" s="408"/>
      <c r="S368" s="98"/>
    </row>
    <row r="369" spans="1:19" ht="93.75">
      <c r="A369" s="100">
        <v>121</v>
      </c>
      <c r="B369" s="85" t="str">
        <f>Combined!$B$869</f>
        <v>WSDF-E</v>
      </c>
      <c r="C369" s="175" t="s">
        <v>323</v>
      </c>
      <c r="D369" s="89" t="s">
        <v>26</v>
      </c>
      <c r="E369" s="167" t="str">
        <f>E366</f>
        <v>UGX</v>
      </c>
      <c r="F369" s="120">
        <v>300000000</v>
      </c>
      <c r="G369" s="94" t="s">
        <v>63</v>
      </c>
      <c r="H369" s="95" t="s">
        <v>366</v>
      </c>
      <c r="I369" s="96" t="s">
        <v>50</v>
      </c>
      <c r="J369" s="97">
        <v>43693</v>
      </c>
      <c r="K369" s="97">
        <f t="shared" ref="K369:R369" si="114">J369+30</f>
        <v>43723</v>
      </c>
      <c r="L369" s="97">
        <f t="shared" si="114"/>
        <v>43753</v>
      </c>
      <c r="M369" s="97">
        <f t="shared" si="114"/>
        <v>43783</v>
      </c>
      <c r="N369" s="97">
        <f t="shared" si="114"/>
        <v>43813</v>
      </c>
      <c r="O369" s="97">
        <f t="shared" si="114"/>
        <v>43843</v>
      </c>
      <c r="P369" s="97">
        <f t="shared" si="114"/>
        <v>43873</v>
      </c>
      <c r="Q369" s="97">
        <f t="shared" si="114"/>
        <v>43903</v>
      </c>
      <c r="R369" s="407">
        <f t="shared" si="114"/>
        <v>43933</v>
      </c>
      <c r="S369" s="98"/>
    </row>
    <row r="370" spans="1:19" ht="18.75">
      <c r="A370" s="100"/>
      <c r="B370" s="208"/>
      <c r="C370" s="175"/>
      <c r="D370" s="89" t="s">
        <v>27</v>
      </c>
      <c r="E370" s="167"/>
      <c r="F370" s="120"/>
      <c r="G370" s="89"/>
      <c r="H370" s="95"/>
      <c r="I370" s="96"/>
      <c r="J370" s="96"/>
      <c r="K370" s="96"/>
      <c r="L370" s="96"/>
      <c r="M370" s="96"/>
      <c r="N370" s="96"/>
      <c r="O370" s="96"/>
      <c r="P370" s="96"/>
      <c r="Q370" s="96"/>
      <c r="R370" s="408"/>
      <c r="S370" s="98"/>
    </row>
    <row r="371" spans="1:19" ht="18.75">
      <c r="A371" s="100"/>
      <c r="B371" s="208"/>
      <c r="C371" s="175"/>
      <c r="D371" s="89"/>
      <c r="E371" s="167"/>
      <c r="F371" s="120"/>
      <c r="G371" s="89"/>
      <c r="H371" s="95"/>
      <c r="I371" s="96"/>
      <c r="J371" s="96"/>
      <c r="K371" s="96"/>
      <c r="L371" s="96"/>
      <c r="M371" s="96"/>
      <c r="N371" s="96"/>
      <c r="O371" s="96"/>
      <c r="P371" s="96"/>
      <c r="Q371" s="96"/>
      <c r="R371" s="408"/>
      <c r="S371" s="98"/>
    </row>
    <row r="372" spans="1:19" ht="37.5">
      <c r="A372" s="100">
        <v>122</v>
      </c>
      <c r="B372" s="85" t="s">
        <v>336</v>
      </c>
      <c r="C372" s="181" t="str">
        <f>'[7]procurement plan 2019'!$C$7</f>
        <v>Consultancy to compile the SPR 2019</v>
      </c>
      <c r="D372" s="89" t="s">
        <v>26</v>
      </c>
      <c r="E372" s="167" t="s">
        <v>38</v>
      </c>
      <c r="F372" s="120">
        <f>'[7]procurement plan 2019'!$E$7</f>
        <v>150000000</v>
      </c>
      <c r="G372" s="94" t="s">
        <v>63</v>
      </c>
      <c r="H372" s="95" t="s">
        <v>365</v>
      </c>
      <c r="I372" s="96" t="s">
        <v>50</v>
      </c>
      <c r="J372" s="97">
        <v>43693</v>
      </c>
      <c r="K372" s="97">
        <f t="shared" ref="K372:R372" si="115">J372+30</f>
        <v>43723</v>
      </c>
      <c r="L372" s="97">
        <f t="shared" si="115"/>
        <v>43753</v>
      </c>
      <c r="M372" s="97">
        <f t="shared" si="115"/>
        <v>43783</v>
      </c>
      <c r="N372" s="97">
        <f t="shared" si="115"/>
        <v>43813</v>
      </c>
      <c r="O372" s="97">
        <f t="shared" si="115"/>
        <v>43843</v>
      </c>
      <c r="P372" s="97">
        <f t="shared" si="115"/>
        <v>43873</v>
      </c>
      <c r="Q372" s="97">
        <f t="shared" si="115"/>
        <v>43903</v>
      </c>
      <c r="R372" s="407">
        <f t="shared" si="115"/>
        <v>43933</v>
      </c>
      <c r="S372" s="98"/>
    </row>
    <row r="373" spans="1:19" ht="18.75">
      <c r="A373" s="100"/>
      <c r="B373" s="208"/>
      <c r="C373" s="175"/>
      <c r="D373" s="89" t="s">
        <v>27</v>
      </c>
      <c r="E373" s="167"/>
      <c r="F373" s="120"/>
      <c r="G373" s="89"/>
      <c r="H373" s="95"/>
      <c r="I373" s="95"/>
      <c r="J373" s="96"/>
      <c r="K373" s="96"/>
      <c r="L373" s="96"/>
      <c r="M373" s="96"/>
      <c r="N373" s="96"/>
      <c r="O373" s="96"/>
      <c r="P373" s="96"/>
      <c r="Q373" s="96"/>
      <c r="R373" s="409"/>
      <c r="S373" s="98"/>
    </row>
    <row r="374" spans="1:19" ht="18.75">
      <c r="A374" s="147"/>
      <c r="B374" s="208"/>
      <c r="C374" s="175"/>
      <c r="D374" s="89"/>
      <c r="E374" s="167"/>
      <c r="F374" s="120"/>
      <c r="G374" s="89"/>
      <c r="H374" s="95"/>
      <c r="I374" s="95"/>
      <c r="J374" s="96"/>
      <c r="K374" s="96"/>
      <c r="L374" s="96"/>
      <c r="M374" s="96"/>
      <c r="N374" s="96"/>
      <c r="O374" s="96"/>
      <c r="P374" s="96"/>
      <c r="Q374" s="96"/>
      <c r="R374" s="409"/>
      <c r="S374" s="98"/>
    </row>
    <row r="375" spans="1:19" ht="56.25">
      <c r="A375" s="100">
        <v>123</v>
      </c>
      <c r="B375" s="85" t="str">
        <f>$B$372</f>
        <v xml:space="preserve">WESLD </v>
      </c>
      <c r="C375" s="181" t="str">
        <f>'[7]procurement plan 2019'!$C$25</f>
        <v>Procurement of consultant for economic empowerment of women and youth</v>
      </c>
      <c r="D375" s="89" t="s">
        <v>26</v>
      </c>
      <c r="E375" s="167" t="s">
        <v>38</v>
      </c>
      <c r="F375" s="120">
        <v>1300000000</v>
      </c>
      <c r="G375" s="94" t="s">
        <v>63</v>
      </c>
      <c r="H375" s="95" t="s">
        <v>366</v>
      </c>
      <c r="I375" s="96" t="s">
        <v>50</v>
      </c>
      <c r="J375" s="97">
        <v>43693</v>
      </c>
      <c r="K375" s="97">
        <f t="shared" ref="K375:R375" si="116">J375+30</f>
        <v>43723</v>
      </c>
      <c r="L375" s="97">
        <f t="shared" si="116"/>
        <v>43753</v>
      </c>
      <c r="M375" s="97">
        <f t="shared" si="116"/>
        <v>43783</v>
      </c>
      <c r="N375" s="97">
        <f t="shared" si="116"/>
        <v>43813</v>
      </c>
      <c r="O375" s="97">
        <f t="shared" si="116"/>
        <v>43843</v>
      </c>
      <c r="P375" s="97">
        <f t="shared" si="116"/>
        <v>43873</v>
      </c>
      <c r="Q375" s="97">
        <f t="shared" si="116"/>
        <v>43903</v>
      </c>
      <c r="R375" s="407">
        <f t="shared" si="116"/>
        <v>43933</v>
      </c>
      <c r="S375" s="98"/>
    </row>
    <row r="376" spans="1:19" ht="18.75">
      <c r="A376" s="146"/>
      <c r="B376" s="208"/>
      <c r="C376" s="175"/>
      <c r="D376" s="89" t="s">
        <v>27</v>
      </c>
      <c r="E376" s="167"/>
      <c r="F376" s="120"/>
      <c r="G376" s="89"/>
      <c r="H376" s="95"/>
      <c r="I376" s="96"/>
      <c r="J376" s="96"/>
      <c r="K376" s="96"/>
      <c r="L376" s="96"/>
      <c r="M376" s="96"/>
      <c r="N376" s="96"/>
      <c r="O376" s="96"/>
      <c r="P376" s="96"/>
      <c r="Q376" s="96"/>
      <c r="R376" s="408"/>
      <c r="S376" s="98"/>
    </row>
    <row r="377" spans="1:19" ht="18.75">
      <c r="A377" s="100"/>
      <c r="B377" s="208"/>
      <c r="C377" s="175"/>
      <c r="D377" s="89"/>
      <c r="E377" s="167"/>
      <c r="F377" s="120"/>
      <c r="G377" s="89"/>
      <c r="H377" s="95"/>
      <c r="I377" s="96"/>
      <c r="J377" s="96"/>
      <c r="K377" s="96"/>
      <c r="L377" s="96"/>
      <c r="M377" s="96"/>
      <c r="N377" s="96"/>
      <c r="O377" s="96"/>
      <c r="P377" s="96"/>
      <c r="Q377" s="96"/>
      <c r="R377" s="408"/>
      <c r="S377" s="98"/>
    </row>
    <row r="378" spans="1:19" ht="75">
      <c r="A378" s="100">
        <v>124</v>
      </c>
      <c r="B378" s="208" t="str">
        <f>$B$375</f>
        <v xml:space="preserve">WESLD </v>
      </c>
      <c r="C378" s="181" t="str">
        <f>'[7]procurement plan 2019'!$C$26</f>
        <v>Procurement of consultant for dissemination of the revised water and sanitation gender strategy</v>
      </c>
      <c r="D378" s="89" t="s">
        <v>26</v>
      </c>
      <c r="E378" s="167" t="str">
        <f>E375</f>
        <v>UGX</v>
      </c>
      <c r="F378" s="120">
        <v>150000000</v>
      </c>
      <c r="G378" s="94" t="s">
        <v>63</v>
      </c>
      <c r="H378" s="95" t="s">
        <v>365</v>
      </c>
      <c r="I378" s="96" t="s">
        <v>50</v>
      </c>
      <c r="J378" s="97">
        <v>43693</v>
      </c>
      <c r="K378" s="97">
        <f t="shared" ref="K378:R378" si="117">J378+30</f>
        <v>43723</v>
      </c>
      <c r="L378" s="97">
        <f t="shared" si="117"/>
        <v>43753</v>
      </c>
      <c r="M378" s="97">
        <f t="shared" si="117"/>
        <v>43783</v>
      </c>
      <c r="N378" s="97">
        <f t="shared" si="117"/>
        <v>43813</v>
      </c>
      <c r="O378" s="97">
        <f t="shared" si="117"/>
        <v>43843</v>
      </c>
      <c r="P378" s="97">
        <f t="shared" si="117"/>
        <v>43873</v>
      </c>
      <c r="Q378" s="97">
        <f t="shared" si="117"/>
        <v>43903</v>
      </c>
      <c r="R378" s="407">
        <f t="shared" si="117"/>
        <v>43933</v>
      </c>
      <c r="S378" s="98"/>
    </row>
    <row r="379" spans="1:19" ht="18.75">
      <c r="A379" s="100"/>
      <c r="B379" s="208"/>
      <c r="C379" s="175"/>
      <c r="D379" s="89" t="s">
        <v>27</v>
      </c>
      <c r="E379" s="167"/>
      <c r="F379" s="120"/>
      <c r="G379" s="89"/>
      <c r="H379" s="95"/>
      <c r="I379" s="96"/>
      <c r="J379" s="96"/>
      <c r="K379" s="96"/>
      <c r="L379" s="96"/>
      <c r="M379" s="96"/>
      <c r="N379" s="96"/>
      <c r="O379" s="96"/>
      <c r="P379" s="96"/>
      <c r="Q379" s="96"/>
      <c r="R379" s="408"/>
      <c r="S379" s="98"/>
    </row>
    <row r="380" spans="1:19" ht="18.75">
      <c r="A380" s="100"/>
      <c r="B380" s="208"/>
      <c r="C380" s="175"/>
      <c r="D380" s="89"/>
      <c r="E380" s="167"/>
      <c r="F380" s="120"/>
      <c r="G380" s="89"/>
      <c r="H380" s="95"/>
      <c r="I380" s="96"/>
      <c r="J380" s="96"/>
      <c r="K380" s="96"/>
      <c r="L380" s="96"/>
      <c r="M380" s="96"/>
      <c r="N380" s="96"/>
      <c r="O380" s="96"/>
      <c r="P380" s="96"/>
      <c r="Q380" s="96"/>
      <c r="R380" s="408"/>
      <c r="S380" s="98"/>
    </row>
    <row r="381" spans="1:19" ht="56.25">
      <c r="A381" s="100">
        <v>125</v>
      </c>
      <c r="B381" s="208" t="str">
        <f>$B$375</f>
        <v xml:space="preserve">WESLD </v>
      </c>
      <c r="C381" s="175" t="str">
        <f>'[7]procurement plan 2019'!$C$34</f>
        <v>Procurement of consultant for production of water and sanitation atlas</v>
      </c>
      <c r="D381" s="89" t="s">
        <v>26</v>
      </c>
      <c r="E381" s="167" t="str">
        <f>E378</f>
        <v>UGX</v>
      </c>
      <c r="F381" s="120">
        <v>800000000</v>
      </c>
      <c r="G381" s="94" t="s">
        <v>63</v>
      </c>
      <c r="H381" s="95" t="s">
        <v>366</v>
      </c>
      <c r="I381" s="96" t="s">
        <v>50</v>
      </c>
      <c r="J381" s="97">
        <v>43693</v>
      </c>
      <c r="K381" s="97">
        <f t="shared" ref="K381:R381" si="118">J381+30</f>
        <v>43723</v>
      </c>
      <c r="L381" s="97">
        <f t="shared" si="118"/>
        <v>43753</v>
      </c>
      <c r="M381" s="97">
        <f t="shared" si="118"/>
        <v>43783</v>
      </c>
      <c r="N381" s="97">
        <f t="shared" si="118"/>
        <v>43813</v>
      </c>
      <c r="O381" s="97">
        <f t="shared" si="118"/>
        <v>43843</v>
      </c>
      <c r="P381" s="97">
        <f t="shared" si="118"/>
        <v>43873</v>
      </c>
      <c r="Q381" s="97">
        <f t="shared" si="118"/>
        <v>43903</v>
      </c>
      <c r="R381" s="407">
        <f t="shared" si="118"/>
        <v>43933</v>
      </c>
      <c r="S381" s="98"/>
    </row>
    <row r="382" spans="1:19" ht="18.75">
      <c r="A382" s="100"/>
      <c r="B382" s="208"/>
      <c r="C382" s="175"/>
      <c r="D382" s="208" t="s">
        <v>27</v>
      </c>
      <c r="E382" s="208"/>
      <c r="F382" s="120"/>
      <c r="G382" s="208"/>
      <c r="H382" s="95"/>
      <c r="I382" s="96"/>
      <c r="J382" s="97"/>
      <c r="K382" s="97"/>
      <c r="L382" s="97"/>
      <c r="M382" s="97"/>
      <c r="N382" s="97"/>
      <c r="O382" s="97"/>
      <c r="P382" s="97"/>
      <c r="Q382" s="96"/>
      <c r="R382" s="409"/>
      <c r="S382" s="98"/>
    </row>
    <row r="383" spans="1:19" ht="18.75">
      <c r="A383" s="100"/>
      <c r="B383" s="230"/>
      <c r="C383" s="175"/>
      <c r="D383" s="89"/>
      <c r="E383" s="167"/>
      <c r="F383" s="120"/>
      <c r="G383" s="89"/>
      <c r="H383" s="95"/>
      <c r="I383" s="96"/>
      <c r="J383" s="96"/>
      <c r="K383" s="96"/>
      <c r="L383" s="96"/>
      <c r="M383" s="96"/>
      <c r="N383" s="96"/>
      <c r="O383" s="96"/>
      <c r="P383" s="96"/>
      <c r="Q383" s="96"/>
      <c r="R383" s="408"/>
      <c r="S383" s="98"/>
    </row>
    <row r="384" spans="1:19" ht="56.25">
      <c r="A384" s="100">
        <v>126</v>
      </c>
      <c r="B384" s="208" t="str">
        <f>$B$375</f>
        <v xml:space="preserve">WESLD </v>
      </c>
      <c r="C384" s="181" t="str">
        <f>'[7]procurement plan 2019'!$C$36</f>
        <v xml:space="preserve">Consultancy to capacity build stakeholders in data management </v>
      </c>
      <c r="D384" s="89" t="s">
        <v>26</v>
      </c>
      <c r="E384" s="167" t="str">
        <f>E381</f>
        <v>UGX</v>
      </c>
      <c r="F384" s="120">
        <f>'[7]procurement plan 2019'!$E$36</f>
        <v>135000000</v>
      </c>
      <c r="G384" s="94" t="s">
        <v>63</v>
      </c>
      <c r="H384" s="95" t="s">
        <v>365</v>
      </c>
      <c r="I384" s="96" t="s">
        <v>50</v>
      </c>
      <c r="J384" s="97">
        <v>43693</v>
      </c>
      <c r="K384" s="97">
        <f t="shared" ref="K384:R384" si="119">J384+30</f>
        <v>43723</v>
      </c>
      <c r="L384" s="97">
        <f t="shared" si="119"/>
        <v>43753</v>
      </c>
      <c r="M384" s="97">
        <f t="shared" si="119"/>
        <v>43783</v>
      </c>
      <c r="N384" s="97">
        <f t="shared" si="119"/>
        <v>43813</v>
      </c>
      <c r="O384" s="97">
        <f t="shared" si="119"/>
        <v>43843</v>
      </c>
      <c r="P384" s="97">
        <f t="shared" si="119"/>
        <v>43873</v>
      </c>
      <c r="Q384" s="97">
        <f t="shared" si="119"/>
        <v>43903</v>
      </c>
      <c r="R384" s="407">
        <f t="shared" si="119"/>
        <v>43933</v>
      </c>
      <c r="S384" s="98"/>
    </row>
    <row r="385" spans="1:19" ht="18.75">
      <c r="A385" s="145"/>
      <c r="B385" s="208"/>
      <c r="C385" s="175"/>
      <c r="D385" s="89" t="s">
        <v>27</v>
      </c>
      <c r="E385" s="167"/>
      <c r="F385" s="120"/>
      <c r="G385" s="89"/>
      <c r="H385" s="95"/>
      <c r="I385" s="96"/>
      <c r="J385" s="96"/>
      <c r="K385" s="96"/>
      <c r="L385" s="96"/>
      <c r="M385" s="96"/>
      <c r="N385" s="96"/>
      <c r="O385" s="96"/>
      <c r="P385" s="96"/>
      <c r="Q385" s="96"/>
      <c r="R385" s="408"/>
      <c r="S385" s="98"/>
    </row>
    <row r="386" spans="1:19" ht="18.75">
      <c r="A386" s="100"/>
      <c r="B386" s="208"/>
      <c r="C386" s="175"/>
      <c r="D386" s="89"/>
      <c r="E386" s="167"/>
      <c r="F386" s="120"/>
      <c r="G386" s="89"/>
      <c r="H386" s="95"/>
      <c r="I386" s="96"/>
      <c r="J386" s="96"/>
      <c r="K386" s="96"/>
      <c r="L386" s="96"/>
      <c r="M386" s="96"/>
      <c r="N386" s="96"/>
      <c r="O386" s="96"/>
      <c r="P386" s="96"/>
      <c r="Q386" s="96"/>
      <c r="R386" s="408"/>
      <c r="S386" s="98"/>
    </row>
    <row r="387" spans="1:19" ht="37.5" customHeight="1">
      <c r="A387" s="100">
        <v>127</v>
      </c>
      <c r="B387" s="148" t="s">
        <v>371</v>
      </c>
      <c r="C387" s="149" t="s">
        <v>370</v>
      </c>
      <c r="D387" s="89" t="s">
        <v>26</v>
      </c>
      <c r="E387" s="221" t="s">
        <v>46</v>
      </c>
      <c r="F387" s="120">
        <v>300000</v>
      </c>
      <c r="G387" s="89" t="s">
        <v>198</v>
      </c>
      <c r="H387" s="95" t="s">
        <v>372</v>
      </c>
      <c r="I387" s="96" t="s">
        <v>50</v>
      </c>
      <c r="J387" s="97">
        <f t="shared" ref="J387:R387" si="120">J384</f>
        <v>43693</v>
      </c>
      <c r="K387" s="97">
        <f t="shared" si="120"/>
        <v>43723</v>
      </c>
      <c r="L387" s="97">
        <f t="shared" si="120"/>
        <v>43753</v>
      </c>
      <c r="M387" s="97">
        <f t="shared" si="120"/>
        <v>43783</v>
      </c>
      <c r="N387" s="97">
        <f t="shared" si="120"/>
        <v>43813</v>
      </c>
      <c r="O387" s="97">
        <f t="shared" si="120"/>
        <v>43843</v>
      </c>
      <c r="P387" s="97">
        <f t="shared" si="120"/>
        <v>43873</v>
      </c>
      <c r="Q387" s="97">
        <f t="shared" si="120"/>
        <v>43903</v>
      </c>
      <c r="R387" s="407">
        <f t="shared" si="120"/>
        <v>43933</v>
      </c>
      <c r="S387" s="98"/>
    </row>
    <row r="388" spans="1:19" ht="18.75">
      <c r="A388" s="100"/>
      <c r="B388" s="148"/>
      <c r="C388" s="149"/>
      <c r="D388" s="89" t="s">
        <v>27</v>
      </c>
      <c r="E388" s="167"/>
      <c r="F388" s="120"/>
      <c r="G388" s="89"/>
      <c r="H388" s="95"/>
      <c r="I388" s="96"/>
      <c r="J388" s="96"/>
      <c r="K388" s="96"/>
      <c r="L388" s="96"/>
      <c r="M388" s="96"/>
      <c r="N388" s="96"/>
      <c r="O388" s="96"/>
      <c r="P388" s="96"/>
      <c r="Q388" s="96"/>
      <c r="R388" s="408"/>
      <c r="S388" s="98"/>
    </row>
    <row r="389" spans="1:19" ht="18.75">
      <c r="A389" s="100"/>
      <c r="B389" s="148"/>
      <c r="C389" s="149"/>
      <c r="D389" s="89"/>
      <c r="E389" s="167"/>
      <c r="F389" s="120"/>
      <c r="G389" s="89"/>
      <c r="H389" s="95"/>
      <c r="I389" s="96"/>
      <c r="J389" s="96"/>
      <c r="K389" s="96"/>
      <c r="L389" s="96"/>
      <c r="M389" s="96"/>
      <c r="N389" s="96"/>
      <c r="O389" s="96"/>
      <c r="P389" s="96"/>
      <c r="Q389" s="96"/>
      <c r="R389" s="408"/>
      <c r="S389" s="98"/>
    </row>
    <row r="390" spans="1:19" ht="112.5">
      <c r="A390" s="100">
        <v>128</v>
      </c>
      <c r="B390" s="148" t="s">
        <v>371</v>
      </c>
      <c r="C390" s="261" t="s">
        <v>373</v>
      </c>
      <c r="D390" s="89" t="s">
        <v>26</v>
      </c>
      <c r="E390" s="221" t="s">
        <v>46</v>
      </c>
      <c r="F390" s="120">
        <v>54000</v>
      </c>
      <c r="G390" s="221" t="s">
        <v>198</v>
      </c>
      <c r="H390" s="95" t="s">
        <v>372</v>
      </c>
      <c r="I390" s="96" t="s">
        <v>50</v>
      </c>
      <c r="J390" s="97">
        <f t="shared" ref="J390:R390" si="121">J384</f>
        <v>43693</v>
      </c>
      <c r="K390" s="97">
        <f t="shared" si="121"/>
        <v>43723</v>
      </c>
      <c r="L390" s="97">
        <f t="shared" si="121"/>
        <v>43753</v>
      </c>
      <c r="M390" s="97">
        <f t="shared" si="121"/>
        <v>43783</v>
      </c>
      <c r="N390" s="97">
        <f t="shared" si="121"/>
        <v>43813</v>
      </c>
      <c r="O390" s="97">
        <f t="shared" si="121"/>
        <v>43843</v>
      </c>
      <c r="P390" s="97">
        <f t="shared" si="121"/>
        <v>43873</v>
      </c>
      <c r="Q390" s="97">
        <f t="shared" si="121"/>
        <v>43903</v>
      </c>
      <c r="R390" s="407">
        <f t="shared" si="121"/>
        <v>43933</v>
      </c>
      <c r="S390" s="98"/>
    </row>
    <row r="391" spans="1:19" ht="18.75">
      <c r="A391" s="147"/>
      <c r="B391" s="148"/>
      <c r="C391" s="151"/>
      <c r="D391" s="89" t="s">
        <v>27</v>
      </c>
      <c r="E391" s="167"/>
      <c r="F391" s="120"/>
      <c r="G391" s="89"/>
      <c r="H391" s="95"/>
      <c r="I391" s="96"/>
      <c r="J391" s="96"/>
      <c r="K391" s="96"/>
      <c r="L391" s="96"/>
      <c r="M391" s="96"/>
      <c r="N391" s="96"/>
      <c r="O391" s="96"/>
      <c r="P391" s="96"/>
      <c r="Q391" s="96"/>
      <c r="R391" s="408"/>
      <c r="S391" s="98"/>
    </row>
    <row r="392" spans="1:19" ht="18.75">
      <c r="A392" s="100"/>
      <c r="B392" s="148"/>
      <c r="C392" s="151"/>
      <c r="D392" s="89"/>
      <c r="E392" s="167"/>
      <c r="F392" s="120"/>
      <c r="G392" s="89"/>
      <c r="H392" s="95"/>
      <c r="I392" s="96"/>
      <c r="J392" s="96"/>
      <c r="K392" s="96"/>
      <c r="L392" s="96"/>
      <c r="M392" s="96"/>
      <c r="N392" s="96"/>
      <c r="O392" s="96"/>
      <c r="P392" s="96"/>
      <c r="Q392" s="96"/>
      <c r="R392" s="408"/>
      <c r="S392" s="98"/>
    </row>
    <row r="393" spans="1:19" ht="93.75">
      <c r="A393" s="100">
        <v>129</v>
      </c>
      <c r="B393" s="148" t="s">
        <v>371</v>
      </c>
      <c r="C393" s="262" t="s">
        <v>374</v>
      </c>
      <c r="D393" s="89" t="s">
        <v>26</v>
      </c>
      <c r="E393" s="221" t="s">
        <v>46</v>
      </c>
      <c r="F393" s="120">
        <v>100000</v>
      </c>
      <c r="G393" s="221" t="s">
        <v>198</v>
      </c>
      <c r="H393" s="95" t="s">
        <v>372</v>
      </c>
      <c r="I393" s="96" t="s">
        <v>50</v>
      </c>
      <c r="J393" s="97">
        <f t="shared" ref="J393:R393" si="122">J384</f>
        <v>43693</v>
      </c>
      <c r="K393" s="97">
        <f t="shared" si="122"/>
        <v>43723</v>
      </c>
      <c r="L393" s="97">
        <f t="shared" si="122"/>
        <v>43753</v>
      </c>
      <c r="M393" s="97">
        <f t="shared" si="122"/>
        <v>43783</v>
      </c>
      <c r="N393" s="97">
        <f t="shared" si="122"/>
        <v>43813</v>
      </c>
      <c r="O393" s="97">
        <f t="shared" si="122"/>
        <v>43843</v>
      </c>
      <c r="P393" s="97">
        <f t="shared" si="122"/>
        <v>43873</v>
      </c>
      <c r="Q393" s="97">
        <f t="shared" si="122"/>
        <v>43903</v>
      </c>
      <c r="R393" s="407">
        <f t="shared" si="122"/>
        <v>43933</v>
      </c>
      <c r="S393" s="98"/>
    </row>
    <row r="394" spans="1:19" ht="18.75">
      <c r="A394" s="146"/>
      <c r="B394" s="148"/>
      <c r="C394" s="149"/>
      <c r="D394" s="89" t="s">
        <v>27</v>
      </c>
      <c r="E394" s="167"/>
      <c r="F394" s="120"/>
      <c r="G394" s="89"/>
      <c r="H394" s="95"/>
      <c r="I394" s="96"/>
      <c r="J394" s="96"/>
      <c r="K394" s="96"/>
      <c r="L394" s="96"/>
      <c r="M394" s="96"/>
      <c r="N394" s="96"/>
      <c r="O394" s="96"/>
      <c r="P394" s="96"/>
      <c r="Q394" s="96"/>
      <c r="R394" s="408"/>
      <c r="S394" s="98"/>
    </row>
    <row r="395" spans="1:19" ht="18.75">
      <c r="A395" s="146"/>
      <c r="B395" s="148"/>
      <c r="C395" s="149"/>
      <c r="D395" s="89"/>
      <c r="E395" s="167"/>
      <c r="F395" s="120"/>
      <c r="G395" s="89"/>
      <c r="H395" s="95"/>
      <c r="I395" s="96"/>
      <c r="J395" s="96"/>
      <c r="K395" s="96"/>
      <c r="L395" s="96"/>
      <c r="M395" s="96"/>
      <c r="N395" s="96"/>
      <c r="O395" s="96"/>
      <c r="P395" s="96"/>
      <c r="Q395" s="96"/>
      <c r="R395" s="408"/>
      <c r="S395" s="98"/>
    </row>
    <row r="396" spans="1:19" ht="93.75">
      <c r="A396" s="100">
        <v>130</v>
      </c>
      <c r="B396" s="148" t="s">
        <v>371</v>
      </c>
      <c r="C396" s="262" t="s">
        <v>375</v>
      </c>
      <c r="D396" s="89" t="s">
        <v>26</v>
      </c>
      <c r="E396" s="221" t="s">
        <v>46</v>
      </c>
      <c r="F396" s="120">
        <v>950000</v>
      </c>
      <c r="G396" s="221" t="s">
        <v>198</v>
      </c>
      <c r="H396" s="95" t="s">
        <v>372</v>
      </c>
      <c r="I396" s="96" t="s">
        <v>50</v>
      </c>
      <c r="J396" s="97">
        <f t="shared" ref="J396:R396" si="123">J384</f>
        <v>43693</v>
      </c>
      <c r="K396" s="97">
        <f t="shared" si="123"/>
        <v>43723</v>
      </c>
      <c r="L396" s="97">
        <f t="shared" si="123"/>
        <v>43753</v>
      </c>
      <c r="M396" s="97">
        <f t="shared" si="123"/>
        <v>43783</v>
      </c>
      <c r="N396" s="97">
        <f t="shared" si="123"/>
        <v>43813</v>
      </c>
      <c r="O396" s="97">
        <f t="shared" si="123"/>
        <v>43843</v>
      </c>
      <c r="P396" s="97">
        <f t="shared" si="123"/>
        <v>43873</v>
      </c>
      <c r="Q396" s="97">
        <f t="shared" si="123"/>
        <v>43903</v>
      </c>
      <c r="R396" s="407">
        <f t="shared" si="123"/>
        <v>43933</v>
      </c>
      <c r="S396" s="98"/>
    </row>
    <row r="397" spans="1:19" ht="18.75">
      <c r="A397" s="100"/>
      <c r="B397" s="89"/>
      <c r="C397" s="150"/>
      <c r="D397" s="89" t="s">
        <v>27</v>
      </c>
      <c r="E397" s="167"/>
      <c r="F397" s="120"/>
      <c r="G397" s="89"/>
      <c r="H397" s="95"/>
      <c r="I397" s="96"/>
      <c r="J397" s="96"/>
      <c r="K397" s="96"/>
      <c r="L397" s="96"/>
      <c r="M397" s="96"/>
      <c r="N397" s="96"/>
      <c r="O397" s="96"/>
      <c r="P397" s="96"/>
      <c r="Q397" s="96"/>
      <c r="R397" s="408"/>
      <c r="S397" s="98"/>
    </row>
    <row r="398" spans="1:19" ht="18.75">
      <c r="A398" s="100"/>
      <c r="B398" s="89"/>
      <c r="C398" s="150"/>
      <c r="D398" s="89"/>
      <c r="E398" s="167"/>
      <c r="F398" s="120"/>
      <c r="G398" s="89"/>
      <c r="H398" s="95"/>
      <c r="I398" s="96"/>
      <c r="J398" s="96"/>
      <c r="K398" s="96"/>
      <c r="L398" s="96"/>
      <c r="M398" s="96"/>
      <c r="N398" s="96"/>
      <c r="O398" s="96"/>
      <c r="P398" s="96"/>
      <c r="Q398" s="96"/>
      <c r="R398" s="408"/>
      <c r="S398" s="98"/>
    </row>
    <row r="399" spans="1:19" ht="56.25">
      <c r="A399" s="100">
        <v>131</v>
      </c>
      <c r="B399" s="148" t="s">
        <v>371</v>
      </c>
      <c r="C399" s="262" t="s">
        <v>376</v>
      </c>
      <c r="D399" s="89" t="s">
        <v>26</v>
      </c>
      <c r="E399" s="221" t="s">
        <v>46</v>
      </c>
      <c r="F399" s="120">
        <v>133000</v>
      </c>
      <c r="G399" s="89" t="str">
        <f>G396</f>
        <v xml:space="preserve">DONOR </v>
      </c>
      <c r="H399" s="95" t="s">
        <v>377</v>
      </c>
      <c r="I399" s="96" t="str">
        <f>I396</f>
        <v xml:space="preserve">Lumpsum </v>
      </c>
      <c r="J399" s="97">
        <f t="shared" ref="J399:R399" si="124">J384</f>
        <v>43693</v>
      </c>
      <c r="K399" s="97">
        <f t="shared" si="124"/>
        <v>43723</v>
      </c>
      <c r="L399" s="97">
        <f t="shared" si="124"/>
        <v>43753</v>
      </c>
      <c r="M399" s="97">
        <f t="shared" si="124"/>
        <v>43783</v>
      </c>
      <c r="N399" s="97">
        <f t="shared" si="124"/>
        <v>43813</v>
      </c>
      <c r="O399" s="97">
        <f t="shared" si="124"/>
        <v>43843</v>
      </c>
      <c r="P399" s="97">
        <f t="shared" si="124"/>
        <v>43873</v>
      </c>
      <c r="Q399" s="97">
        <f t="shared" si="124"/>
        <v>43903</v>
      </c>
      <c r="R399" s="407">
        <f t="shared" si="124"/>
        <v>43933</v>
      </c>
      <c r="S399" s="98"/>
    </row>
    <row r="400" spans="1:19" ht="18.75">
      <c r="A400" s="100"/>
      <c r="B400" s="89"/>
      <c r="C400" s="150"/>
      <c r="D400" s="89" t="s">
        <v>27</v>
      </c>
      <c r="E400" s="167"/>
      <c r="F400" s="120"/>
      <c r="G400" s="89"/>
      <c r="H400" s="95"/>
      <c r="I400" s="96"/>
      <c r="J400" s="96"/>
      <c r="K400" s="96"/>
      <c r="L400" s="96"/>
      <c r="M400" s="96"/>
      <c r="N400" s="96"/>
      <c r="O400" s="96"/>
      <c r="P400" s="96"/>
      <c r="Q400" s="96"/>
      <c r="R400" s="408"/>
      <c r="S400" s="98"/>
    </row>
    <row r="401" spans="1:19" ht="18.75">
      <c r="A401" s="100"/>
      <c r="B401" s="89"/>
      <c r="C401" s="150"/>
      <c r="D401" s="89"/>
      <c r="E401" s="148"/>
      <c r="F401" s="120"/>
      <c r="G401" s="89"/>
      <c r="H401" s="95"/>
      <c r="I401" s="96"/>
      <c r="J401" s="96"/>
      <c r="K401" s="96"/>
      <c r="L401" s="96"/>
      <c r="M401" s="96"/>
      <c r="N401" s="96"/>
      <c r="O401" s="96"/>
      <c r="P401" s="96"/>
      <c r="Q401" s="96"/>
      <c r="R401" s="408"/>
      <c r="S401" s="98"/>
    </row>
    <row r="402" spans="1:19" ht="131.25">
      <c r="A402" s="100">
        <v>132</v>
      </c>
      <c r="B402" s="148" t="s">
        <v>371</v>
      </c>
      <c r="C402" s="262" t="s">
        <v>378</v>
      </c>
      <c r="D402" s="148" t="s">
        <v>26</v>
      </c>
      <c r="E402" s="221" t="s">
        <v>46</v>
      </c>
      <c r="F402" s="120">
        <v>222000</v>
      </c>
      <c r="G402" s="221" t="str">
        <f>G399</f>
        <v xml:space="preserve">DONOR </v>
      </c>
      <c r="H402" s="95" t="s">
        <v>377</v>
      </c>
      <c r="I402" s="96" t="str">
        <f>I399</f>
        <v xml:space="preserve">Lumpsum </v>
      </c>
      <c r="J402" s="97">
        <f t="shared" ref="J402:R402" si="125">J384</f>
        <v>43693</v>
      </c>
      <c r="K402" s="97">
        <f t="shared" si="125"/>
        <v>43723</v>
      </c>
      <c r="L402" s="97">
        <f t="shared" si="125"/>
        <v>43753</v>
      </c>
      <c r="M402" s="97">
        <f t="shared" si="125"/>
        <v>43783</v>
      </c>
      <c r="N402" s="97">
        <f t="shared" si="125"/>
        <v>43813</v>
      </c>
      <c r="O402" s="97">
        <f t="shared" si="125"/>
        <v>43843</v>
      </c>
      <c r="P402" s="97">
        <f t="shared" si="125"/>
        <v>43873</v>
      </c>
      <c r="Q402" s="97">
        <f t="shared" si="125"/>
        <v>43903</v>
      </c>
      <c r="R402" s="407">
        <f t="shared" si="125"/>
        <v>43933</v>
      </c>
      <c r="S402" s="98"/>
    </row>
    <row r="403" spans="1:19" ht="18.75">
      <c r="A403" s="100"/>
      <c r="B403" s="152"/>
      <c r="C403" s="153"/>
      <c r="D403" s="89" t="s">
        <v>27</v>
      </c>
      <c r="E403" s="167"/>
      <c r="F403" s="120"/>
      <c r="G403" s="89"/>
      <c r="H403" s="95"/>
      <c r="I403" s="96"/>
      <c r="J403" s="154"/>
      <c r="K403" s="155"/>
      <c r="L403" s="96"/>
      <c r="M403" s="96"/>
      <c r="N403" s="156"/>
      <c r="O403" s="156"/>
      <c r="P403" s="156"/>
      <c r="Q403" s="156"/>
      <c r="R403" s="408"/>
      <c r="S403" s="98"/>
    </row>
    <row r="404" spans="1:19" ht="14.25" customHeight="1">
      <c r="A404" s="100"/>
      <c r="B404" s="148"/>
      <c r="C404" s="157"/>
      <c r="D404" s="89"/>
      <c r="E404" s="148"/>
      <c r="F404" s="120"/>
      <c r="G404" s="89"/>
      <c r="H404" s="95"/>
      <c r="I404" s="96"/>
      <c r="J404" s="154"/>
      <c r="K404" s="155"/>
      <c r="L404" s="96"/>
      <c r="M404" s="96"/>
      <c r="N404" s="156"/>
      <c r="O404" s="156"/>
      <c r="P404" s="156"/>
      <c r="Q404" s="156"/>
      <c r="R404" s="408"/>
      <c r="S404" s="98"/>
    </row>
    <row r="405" spans="1:19" ht="81.75" customHeight="1">
      <c r="A405" s="100">
        <v>133</v>
      </c>
      <c r="B405" s="148" t="s">
        <v>371</v>
      </c>
      <c r="C405" s="262" t="s">
        <v>379</v>
      </c>
      <c r="D405" s="148" t="s">
        <v>31</v>
      </c>
      <c r="E405" s="221" t="s">
        <v>46</v>
      </c>
      <c r="F405" s="120">
        <v>1479000</v>
      </c>
      <c r="G405" s="89" t="str">
        <f>G402</f>
        <v xml:space="preserve">DONOR </v>
      </c>
      <c r="H405" s="143" t="s">
        <v>385</v>
      </c>
      <c r="I405" s="96" t="str">
        <f>I402</f>
        <v xml:space="preserve">Lumpsum </v>
      </c>
      <c r="J405" s="97">
        <f t="shared" ref="J405:R405" si="126">J384</f>
        <v>43693</v>
      </c>
      <c r="K405" s="97">
        <f t="shared" si="126"/>
        <v>43723</v>
      </c>
      <c r="L405" s="97">
        <f t="shared" si="126"/>
        <v>43753</v>
      </c>
      <c r="M405" s="97">
        <f t="shared" si="126"/>
        <v>43783</v>
      </c>
      <c r="N405" s="97">
        <f t="shared" si="126"/>
        <v>43813</v>
      </c>
      <c r="O405" s="97">
        <f t="shared" si="126"/>
        <v>43843</v>
      </c>
      <c r="P405" s="97">
        <f t="shared" si="126"/>
        <v>43873</v>
      </c>
      <c r="Q405" s="97">
        <f t="shared" si="126"/>
        <v>43903</v>
      </c>
      <c r="R405" s="407">
        <f t="shared" si="126"/>
        <v>43933</v>
      </c>
      <c r="S405" s="98"/>
    </row>
    <row r="406" spans="1:19" ht="15" customHeight="1">
      <c r="A406" s="100"/>
      <c r="B406" s="158"/>
      <c r="C406" s="149"/>
      <c r="D406" s="148" t="s">
        <v>27</v>
      </c>
      <c r="E406" s="148"/>
      <c r="F406" s="120"/>
      <c r="G406" s="89"/>
      <c r="H406" s="96"/>
      <c r="I406" s="96"/>
      <c r="J406" s="154"/>
      <c r="K406" s="155"/>
      <c r="L406" s="96"/>
      <c r="M406" s="96"/>
      <c r="N406" s="156"/>
      <c r="O406" s="156"/>
      <c r="P406" s="156"/>
      <c r="Q406" s="156"/>
      <c r="R406" s="408"/>
      <c r="S406" s="98"/>
    </row>
    <row r="407" spans="1:19" ht="18.75">
      <c r="A407" s="100"/>
      <c r="B407" s="158"/>
      <c r="C407" s="149"/>
      <c r="D407" s="148"/>
      <c r="E407" s="148"/>
      <c r="F407" s="120"/>
      <c r="G407" s="89"/>
      <c r="H407" s="96"/>
      <c r="I407" s="96"/>
      <c r="J407" s="154"/>
      <c r="K407" s="155"/>
      <c r="L407" s="96"/>
      <c r="M407" s="96"/>
      <c r="N407" s="156"/>
      <c r="O407" s="156"/>
      <c r="P407" s="156"/>
      <c r="Q407" s="156"/>
      <c r="R407" s="408"/>
      <c r="S407" s="98"/>
    </row>
    <row r="408" spans="1:19" ht="37.5">
      <c r="A408" s="100">
        <v>134</v>
      </c>
      <c r="B408" s="148" t="s">
        <v>371</v>
      </c>
      <c r="C408" s="263" t="str">
        <f>'[8]Non-consultancy-internal use'!$C$20</f>
        <v>Short term Consultancies</v>
      </c>
      <c r="D408" s="148" t="s">
        <v>31</v>
      </c>
      <c r="E408" s="221" t="s">
        <v>38</v>
      </c>
      <c r="F408" s="120">
        <v>80000000</v>
      </c>
      <c r="G408" s="89" t="s">
        <v>63</v>
      </c>
      <c r="H408" s="95" t="s">
        <v>380</v>
      </c>
      <c r="I408" s="96" t="str">
        <f>I405</f>
        <v xml:space="preserve">Lumpsum </v>
      </c>
      <c r="J408" s="97">
        <f t="shared" ref="J408:R408" si="127">J384</f>
        <v>43693</v>
      </c>
      <c r="K408" s="97">
        <f t="shared" si="127"/>
        <v>43723</v>
      </c>
      <c r="L408" s="97">
        <f t="shared" si="127"/>
        <v>43753</v>
      </c>
      <c r="M408" s="97">
        <f t="shared" si="127"/>
        <v>43783</v>
      </c>
      <c r="N408" s="97">
        <f t="shared" si="127"/>
        <v>43813</v>
      </c>
      <c r="O408" s="97">
        <f t="shared" si="127"/>
        <v>43843</v>
      </c>
      <c r="P408" s="97">
        <f t="shared" si="127"/>
        <v>43873</v>
      </c>
      <c r="Q408" s="97">
        <f t="shared" si="127"/>
        <v>43903</v>
      </c>
      <c r="R408" s="407">
        <f t="shared" si="127"/>
        <v>43933</v>
      </c>
      <c r="S408" s="98"/>
    </row>
    <row r="409" spans="1:19" ht="18.75">
      <c r="A409" s="100"/>
      <c r="B409" s="158"/>
      <c r="C409" s="149"/>
      <c r="D409" s="148" t="s">
        <v>27</v>
      </c>
      <c r="E409" s="148"/>
      <c r="F409" s="120"/>
      <c r="G409" s="89"/>
      <c r="H409" s="96"/>
      <c r="I409" s="96"/>
      <c r="J409" s="154"/>
      <c r="K409" s="155"/>
      <c r="L409" s="96"/>
      <c r="M409" s="96"/>
      <c r="N409" s="156"/>
      <c r="O409" s="156"/>
      <c r="P409" s="156"/>
      <c r="Q409" s="156"/>
      <c r="R409" s="408"/>
      <c r="S409" s="98"/>
    </row>
    <row r="410" spans="1:19" ht="18.75">
      <c r="A410" s="100"/>
      <c r="B410" s="158"/>
      <c r="C410" s="149"/>
      <c r="D410" s="148"/>
      <c r="E410" s="148"/>
      <c r="F410" s="120"/>
      <c r="G410" s="89"/>
      <c r="H410" s="96"/>
      <c r="I410" s="96"/>
      <c r="J410" s="154"/>
      <c r="K410" s="155"/>
      <c r="L410" s="96"/>
      <c r="M410" s="96"/>
      <c r="N410" s="156"/>
      <c r="O410" s="156"/>
      <c r="P410" s="156"/>
      <c r="Q410" s="156"/>
      <c r="R410" s="408"/>
      <c r="S410" s="98"/>
    </row>
    <row r="411" spans="1:19" ht="83.25" customHeight="1">
      <c r="A411" s="100">
        <v>135</v>
      </c>
      <c r="B411" s="148" t="s">
        <v>390</v>
      </c>
      <c r="C411" s="27" t="s">
        <v>398</v>
      </c>
      <c r="D411" s="58" t="s">
        <v>31</v>
      </c>
      <c r="E411" s="169" t="s">
        <v>133</v>
      </c>
      <c r="F411" s="59">
        <v>1000000000</v>
      </c>
      <c r="G411" s="58" t="s">
        <v>63</v>
      </c>
      <c r="H411" s="143" t="s">
        <v>385</v>
      </c>
      <c r="I411" s="96" t="str">
        <f>I408</f>
        <v xml:space="preserve">Lumpsum </v>
      </c>
      <c r="J411" s="97">
        <v>43677</v>
      </c>
      <c r="K411" s="97">
        <f t="shared" ref="K411:R411" si="128">J411+30</f>
        <v>43707</v>
      </c>
      <c r="L411" s="97">
        <f t="shared" si="128"/>
        <v>43737</v>
      </c>
      <c r="M411" s="97">
        <f t="shared" si="128"/>
        <v>43767</v>
      </c>
      <c r="N411" s="97">
        <f t="shared" si="128"/>
        <v>43797</v>
      </c>
      <c r="O411" s="97">
        <f t="shared" si="128"/>
        <v>43827</v>
      </c>
      <c r="P411" s="97">
        <f t="shared" si="128"/>
        <v>43857</v>
      </c>
      <c r="Q411" s="97">
        <f t="shared" si="128"/>
        <v>43887</v>
      </c>
      <c r="R411" s="407">
        <f t="shared" si="128"/>
        <v>43917</v>
      </c>
      <c r="S411" s="98"/>
    </row>
    <row r="412" spans="1:19" ht="15" customHeight="1">
      <c r="A412" s="100"/>
      <c r="B412" s="158"/>
      <c r="C412" s="149"/>
      <c r="D412" s="148" t="s">
        <v>27</v>
      </c>
      <c r="E412" s="148"/>
      <c r="F412" s="120"/>
      <c r="G412" s="89"/>
      <c r="H412" s="96"/>
      <c r="I412" s="96"/>
      <c r="J412" s="154"/>
      <c r="K412" s="155"/>
      <c r="L412" s="96"/>
      <c r="M412" s="96"/>
      <c r="N412" s="156"/>
      <c r="O412" s="156"/>
      <c r="P412" s="156"/>
      <c r="Q412" s="156"/>
      <c r="R412" s="408"/>
      <c r="S412" s="98"/>
    </row>
    <row r="413" spans="1:19" ht="18.75">
      <c r="A413" s="100"/>
      <c r="B413" s="158"/>
      <c r="C413" s="149"/>
      <c r="D413" s="148"/>
      <c r="E413" s="148"/>
      <c r="F413" s="120"/>
      <c r="G413" s="89"/>
      <c r="H413" s="96"/>
      <c r="I413" s="96"/>
      <c r="J413" s="154"/>
      <c r="K413" s="155"/>
      <c r="L413" s="96"/>
      <c r="M413" s="96"/>
      <c r="N413" s="156"/>
      <c r="O413" s="156"/>
      <c r="P413" s="156"/>
      <c r="Q413" s="156"/>
      <c r="R413" s="408"/>
      <c r="S413" s="98"/>
    </row>
    <row r="414" spans="1:19" ht="78.75" customHeight="1">
      <c r="A414" s="269">
        <v>136</v>
      </c>
      <c r="B414" s="127" t="s">
        <v>390</v>
      </c>
      <c r="C414" s="181" t="s">
        <v>400</v>
      </c>
      <c r="D414" s="269" t="s">
        <v>26</v>
      </c>
      <c r="E414" s="269" t="s">
        <v>38</v>
      </c>
      <c r="F414" s="120">
        <v>150000000</v>
      </c>
      <c r="G414" s="269" t="s">
        <v>63</v>
      </c>
      <c r="H414" s="143" t="str">
        <f>$H$408</f>
        <v xml:space="preserve">Shortlist without publication </v>
      </c>
      <c r="I414" s="96" t="s">
        <v>50</v>
      </c>
      <c r="J414" s="97">
        <f t="shared" ref="J414:R414" si="129">J411</f>
        <v>43677</v>
      </c>
      <c r="K414" s="97">
        <f t="shared" si="129"/>
        <v>43707</v>
      </c>
      <c r="L414" s="97">
        <f t="shared" si="129"/>
        <v>43737</v>
      </c>
      <c r="M414" s="97">
        <f t="shared" si="129"/>
        <v>43767</v>
      </c>
      <c r="N414" s="97">
        <f t="shared" si="129"/>
        <v>43797</v>
      </c>
      <c r="O414" s="97">
        <f t="shared" si="129"/>
        <v>43827</v>
      </c>
      <c r="P414" s="97">
        <f t="shared" si="129"/>
        <v>43857</v>
      </c>
      <c r="Q414" s="97">
        <f t="shared" si="129"/>
        <v>43887</v>
      </c>
      <c r="R414" s="407">
        <f t="shared" si="129"/>
        <v>43917</v>
      </c>
      <c r="S414" s="98"/>
    </row>
    <row r="415" spans="1:19" ht="15" customHeight="1">
      <c r="A415" s="269"/>
      <c r="B415" s="127"/>
      <c r="C415" s="175"/>
      <c r="D415" s="269" t="s">
        <v>27</v>
      </c>
      <c r="E415" s="269"/>
      <c r="F415" s="120"/>
      <c r="G415" s="269"/>
      <c r="H415" s="96"/>
      <c r="I415" s="96"/>
      <c r="J415" s="96"/>
      <c r="K415" s="96"/>
      <c r="L415" s="96"/>
      <c r="M415" s="96"/>
      <c r="N415" s="96"/>
      <c r="O415" s="96"/>
      <c r="P415" s="96"/>
      <c r="Q415" s="96"/>
      <c r="R415" s="408"/>
      <c r="S415" s="98"/>
    </row>
    <row r="416" spans="1:19" ht="18.75">
      <c r="A416" s="269"/>
      <c r="B416" s="127"/>
      <c r="C416" s="175"/>
      <c r="D416" s="269"/>
      <c r="E416" s="269"/>
      <c r="F416" s="120"/>
      <c r="G416" s="269"/>
      <c r="H416" s="96"/>
      <c r="I416" s="96"/>
      <c r="J416" s="96"/>
      <c r="K416" s="96"/>
      <c r="L416" s="96"/>
      <c r="M416" s="96"/>
      <c r="N416" s="96"/>
      <c r="O416" s="96"/>
      <c r="P416" s="96"/>
      <c r="Q416" s="96"/>
      <c r="R416" s="408"/>
      <c r="S416" s="98"/>
    </row>
    <row r="417" spans="1:19" ht="75">
      <c r="A417" s="269">
        <v>137</v>
      </c>
      <c r="B417" s="127" t="str">
        <f>$B$414</f>
        <v>ITWAD</v>
      </c>
      <c r="C417" s="175" t="s">
        <v>401</v>
      </c>
      <c r="D417" s="269" t="s">
        <v>26</v>
      </c>
      <c r="E417" s="269" t="s">
        <v>38</v>
      </c>
      <c r="F417" s="120">
        <v>200000000</v>
      </c>
      <c r="G417" s="269" t="s">
        <v>63</v>
      </c>
      <c r="H417" s="143" t="str">
        <f>$H$414</f>
        <v xml:space="preserve">Shortlist without publication </v>
      </c>
      <c r="I417" s="96" t="s">
        <v>50</v>
      </c>
      <c r="J417" s="97">
        <f t="shared" ref="J417:R417" si="130">J414</f>
        <v>43677</v>
      </c>
      <c r="K417" s="97">
        <f t="shared" si="130"/>
        <v>43707</v>
      </c>
      <c r="L417" s="97">
        <f t="shared" si="130"/>
        <v>43737</v>
      </c>
      <c r="M417" s="97">
        <f t="shared" si="130"/>
        <v>43767</v>
      </c>
      <c r="N417" s="97">
        <f t="shared" si="130"/>
        <v>43797</v>
      </c>
      <c r="O417" s="97">
        <f t="shared" si="130"/>
        <v>43827</v>
      </c>
      <c r="P417" s="97">
        <f t="shared" si="130"/>
        <v>43857</v>
      </c>
      <c r="Q417" s="97">
        <f t="shared" si="130"/>
        <v>43887</v>
      </c>
      <c r="R417" s="407">
        <f t="shared" si="130"/>
        <v>43917</v>
      </c>
      <c r="S417" s="98"/>
    </row>
    <row r="418" spans="1:19" ht="18.75">
      <c r="A418" s="269"/>
      <c r="B418" s="127"/>
      <c r="C418" s="175"/>
      <c r="D418" s="269" t="s">
        <v>27</v>
      </c>
      <c r="E418" s="269"/>
      <c r="F418" s="120"/>
      <c r="G418" s="269"/>
      <c r="H418" s="96"/>
      <c r="I418" s="96"/>
      <c r="J418" s="96"/>
      <c r="K418" s="96"/>
      <c r="L418" s="96"/>
      <c r="M418" s="96"/>
      <c r="N418" s="96"/>
      <c r="O418" s="96"/>
      <c r="P418" s="96"/>
      <c r="Q418" s="96"/>
      <c r="R418" s="408"/>
      <c r="S418" s="98"/>
    </row>
    <row r="419" spans="1:19" ht="18.75">
      <c r="A419" s="269"/>
      <c r="B419" s="127"/>
      <c r="C419" s="175"/>
      <c r="D419" s="269"/>
      <c r="E419" s="269"/>
      <c r="F419" s="120"/>
      <c r="G419" s="269"/>
      <c r="H419" s="96"/>
      <c r="I419" s="96"/>
      <c r="J419" s="96"/>
      <c r="K419" s="96"/>
      <c r="L419" s="96"/>
      <c r="M419" s="96"/>
      <c r="N419" s="96"/>
      <c r="O419" s="96"/>
      <c r="P419" s="96"/>
      <c r="Q419" s="96"/>
      <c r="R419" s="408"/>
      <c r="S419" s="98"/>
    </row>
    <row r="420" spans="1:19" ht="93.75">
      <c r="A420" s="269">
        <v>138</v>
      </c>
      <c r="B420" s="127" t="str">
        <f>$B$417</f>
        <v>ITWAD</v>
      </c>
      <c r="C420" s="175" t="s">
        <v>402</v>
      </c>
      <c r="D420" s="269" t="s">
        <v>26</v>
      </c>
      <c r="E420" s="269" t="str">
        <f>E417</f>
        <v>UGX</v>
      </c>
      <c r="F420" s="120">
        <v>500000000</v>
      </c>
      <c r="G420" s="269" t="str">
        <f>G417</f>
        <v>GOU</v>
      </c>
      <c r="H420" s="143" t="str">
        <f>$H$411</f>
        <v>shortlist with publicaton of EOI</v>
      </c>
      <c r="I420" s="96" t="str">
        <f t="shared" ref="I420:R420" si="131">I417</f>
        <v xml:space="preserve">Lumpsum </v>
      </c>
      <c r="J420" s="97">
        <f t="shared" si="131"/>
        <v>43677</v>
      </c>
      <c r="K420" s="97">
        <f t="shared" si="131"/>
        <v>43707</v>
      </c>
      <c r="L420" s="97">
        <f t="shared" si="131"/>
        <v>43737</v>
      </c>
      <c r="M420" s="97">
        <f t="shared" si="131"/>
        <v>43767</v>
      </c>
      <c r="N420" s="97">
        <f t="shared" si="131"/>
        <v>43797</v>
      </c>
      <c r="O420" s="97">
        <f t="shared" si="131"/>
        <v>43827</v>
      </c>
      <c r="P420" s="97">
        <f t="shared" si="131"/>
        <v>43857</v>
      </c>
      <c r="Q420" s="96">
        <f t="shared" si="131"/>
        <v>43887</v>
      </c>
      <c r="R420" s="409">
        <f t="shared" si="131"/>
        <v>43917</v>
      </c>
      <c r="S420" s="98"/>
    </row>
    <row r="421" spans="1:19" ht="18.75">
      <c r="A421" s="269"/>
      <c r="B421" s="127"/>
      <c r="C421" s="175"/>
      <c r="D421" s="269" t="s">
        <v>27</v>
      </c>
      <c r="E421" s="269"/>
      <c r="F421" s="120"/>
      <c r="G421" s="269"/>
      <c r="H421" s="96"/>
      <c r="I421" s="96"/>
      <c r="J421" s="96"/>
      <c r="K421" s="96"/>
      <c r="L421" s="96"/>
      <c r="M421" s="96"/>
      <c r="N421" s="96"/>
      <c r="O421" s="96"/>
      <c r="P421" s="96"/>
      <c r="Q421" s="96"/>
      <c r="R421" s="408"/>
      <c r="S421" s="98"/>
    </row>
    <row r="422" spans="1:19" ht="18.75">
      <c r="A422" s="269"/>
      <c r="B422" s="127"/>
      <c r="C422" s="175"/>
      <c r="D422" s="269"/>
      <c r="E422" s="269"/>
      <c r="F422" s="120"/>
      <c r="G422" s="269"/>
      <c r="H422" s="96"/>
      <c r="I422" s="96"/>
      <c r="J422" s="96"/>
      <c r="K422" s="96"/>
      <c r="L422" s="96"/>
      <c r="M422" s="96"/>
      <c r="N422" s="96"/>
      <c r="O422" s="96"/>
      <c r="P422" s="96"/>
      <c r="Q422" s="96"/>
      <c r="R422" s="408"/>
      <c r="S422" s="98"/>
    </row>
    <row r="423" spans="1:19" ht="93.75">
      <c r="A423" s="269">
        <v>139</v>
      </c>
      <c r="B423" s="127" t="str">
        <f>$B$420</f>
        <v>ITWAD</v>
      </c>
      <c r="C423" s="175" t="s">
        <v>403</v>
      </c>
      <c r="D423" s="269" t="s">
        <v>26</v>
      </c>
      <c r="E423" s="269" t="str">
        <f>$E$420</f>
        <v>UGX</v>
      </c>
      <c r="F423" s="120">
        <v>400000000</v>
      </c>
      <c r="G423" s="269" t="str">
        <f>G420</f>
        <v>GOU</v>
      </c>
      <c r="H423" s="143" t="str">
        <f>H420</f>
        <v>shortlist with publicaton of EOI</v>
      </c>
      <c r="I423" s="96" t="str">
        <f>I420</f>
        <v xml:space="preserve">Lumpsum </v>
      </c>
      <c r="J423" s="97">
        <f>$K$423</f>
        <v>43677</v>
      </c>
      <c r="K423" s="97">
        <f t="shared" ref="K423:R423" si="132">J420</f>
        <v>43677</v>
      </c>
      <c r="L423" s="97">
        <f t="shared" si="132"/>
        <v>43707</v>
      </c>
      <c r="M423" s="97">
        <f t="shared" si="132"/>
        <v>43737</v>
      </c>
      <c r="N423" s="97">
        <f t="shared" si="132"/>
        <v>43767</v>
      </c>
      <c r="O423" s="97">
        <f t="shared" si="132"/>
        <v>43797</v>
      </c>
      <c r="P423" s="97">
        <f t="shared" si="132"/>
        <v>43827</v>
      </c>
      <c r="Q423" s="97">
        <f t="shared" si="132"/>
        <v>43857</v>
      </c>
      <c r="R423" s="407">
        <f t="shared" si="132"/>
        <v>43887</v>
      </c>
      <c r="S423" s="98"/>
    </row>
    <row r="424" spans="1:19" ht="18.75">
      <c r="A424" s="269"/>
      <c r="B424" s="127"/>
      <c r="C424" s="175"/>
      <c r="D424" s="269" t="s">
        <v>27</v>
      </c>
      <c r="E424" s="269"/>
      <c r="F424" s="120"/>
      <c r="G424" s="269"/>
      <c r="H424" s="96"/>
      <c r="I424" s="96"/>
      <c r="J424" s="96"/>
      <c r="K424" s="96"/>
      <c r="L424" s="96"/>
      <c r="M424" s="96"/>
      <c r="N424" s="96"/>
      <c r="O424" s="96"/>
      <c r="P424" s="96"/>
      <c r="Q424" s="96"/>
      <c r="R424" s="408"/>
      <c r="S424" s="98"/>
    </row>
    <row r="425" spans="1:19" ht="18.75">
      <c r="A425" s="269"/>
      <c r="B425" s="127"/>
      <c r="C425" s="175"/>
      <c r="D425" s="269"/>
      <c r="E425" s="269"/>
      <c r="F425" s="120"/>
      <c r="G425" s="269"/>
      <c r="H425" s="96"/>
      <c r="I425" s="96"/>
      <c r="J425" s="96"/>
      <c r="K425" s="96"/>
      <c r="L425" s="96"/>
      <c r="M425" s="96"/>
      <c r="N425" s="96"/>
      <c r="O425" s="96"/>
      <c r="P425" s="96"/>
      <c r="Q425" s="96"/>
      <c r="R425" s="408"/>
      <c r="S425" s="98"/>
    </row>
    <row r="426" spans="1:19" ht="93.75">
      <c r="A426" s="269">
        <v>140</v>
      </c>
      <c r="B426" s="127" t="str">
        <f>$B$423</f>
        <v>ITWAD</v>
      </c>
      <c r="C426" s="175" t="s">
        <v>404</v>
      </c>
      <c r="D426" s="269" t="s">
        <v>26</v>
      </c>
      <c r="E426" s="269" t="str">
        <f>E423</f>
        <v>UGX</v>
      </c>
      <c r="F426" s="120">
        <v>350000000</v>
      </c>
      <c r="G426" s="269" t="str">
        <f t="shared" ref="G426:R426" si="133">G423</f>
        <v>GOU</v>
      </c>
      <c r="H426" s="143" t="str">
        <f t="shared" si="133"/>
        <v>shortlist with publicaton of EOI</v>
      </c>
      <c r="I426" s="96" t="str">
        <f t="shared" si="133"/>
        <v xml:space="preserve">Lumpsum </v>
      </c>
      <c r="J426" s="97">
        <f t="shared" si="133"/>
        <v>43677</v>
      </c>
      <c r="K426" s="97">
        <f t="shared" si="133"/>
        <v>43677</v>
      </c>
      <c r="L426" s="97">
        <f t="shared" si="133"/>
        <v>43707</v>
      </c>
      <c r="M426" s="97">
        <f t="shared" si="133"/>
        <v>43737</v>
      </c>
      <c r="N426" s="97">
        <f t="shared" si="133"/>
        <v>43767</v>
      </c>
      <c r="O426" s="97">
        <f t="shared" si="133"/>
        <v>43797</v>
      </c>
      <c r="P426" s="97">
        <f t="shared" si="133"/>
        <v>43827</v>
      </c>
      <c r="Q426" s="206">
        <f t="shared" si="133"/>
        <v>43857</v>
      </c>
      <c r="R426" s="410">
        <f t="shared" si="133"/>
        <v>43887</v>
      </c>
      <c r="S426" s="98"/>
    </row>
    <row r="427" spans="1:19" ht="18.75">
      <c r="A427" s="269"/>
      <c r="B427" s="127"/>
      <c r="C427" s="175"/>
      <c r="D427" s="269" t="s">
        <v>27</v>
      </c>
      <c r="E427" s="269"/>
      <c r="F427" s="120"/>
      <c r="G427" s="269"/>
      <c r="H427" s="96"/>
      <c r="I427" s="96"/>
      <c r="J427" s="96"/>
      <c r="K427" s="96"/>
      <c r="L427" s="96"/>
      <c r="M427" s="96"/>
      <c r="N427" s="96"/>
      <c r="O427" s="96"/>
      <c r="P427" s="96"/>
      <c r="Q427" s="96"/>
      <c r="R427" s="408"/>
      <c r="S427" s="98"/>
    </row>
    <row r="428" spans="1:19" ht="18.75">
      <c r="A428" s="269"/>
      <c r="B428" s="127"/>
      <c r="C428" s="175"/>
      <c r="D428" s="269"/>
      <c r="E428" s="269"/>
      <c r="F428" s="120"/>
      <c r="G428" s="269"/>
      <c r="H428" s="96"/>
      <c r="I428" s="96"/>
      <c r="J428" s="96"/>
      <c r="K428" s="96"/>
      <c r="L428" s="96"/>
      <c r="M428" s="96"/>
      <c r="N428" s="96"/>
      <c r="O428" s="96"/>
      <c r="P428" s="96"/>
      <c r="Q428" s="96"/>
      <c r="R428" s="408"/>
      <c r="S428" s="98"/>
    </row>
    <row r="429" spans="1:19" ht="37.5">
      <c r="A429" s="269">
        <v>141</v>
      </c>
      <c r="B429" s="127" t="s">
        <v>405</v>
      </c>
      <c r="C429" s="175" t="str">
        <f>[9]Sheet1!$B$23</f>
        <v>Consultancy services (long-term)</v>
      </c>
      <c r="D429" s="269" t="s">
        <v>26</v>
      </c>
      <c r="E429" s="269" t="s">
        <v>38</v>
      </c>
      <c r="F429" s="120">
        <v>1500000000</v>
      </c>
      <c r="G429" s="269" t="str">
        <f>[9]Sheet1!$D$23</f>
        <v>GOU-Donor</v>
      </c>
      <c r="H429" s="143" t="str">
        <f>$H$426</f>
        <v>shortlist with publicaton of EOI</v>
      </c>
      <c r="I429" s="96" t="str">
        <f>$I$426</f>
        <v xml:space="preserve">Lumpsum </v>
      </c>
      <c r="J429" s="97">
        <v>43678</v>
      </c>
      <c r="K429" s="97">
        <f t="shared" ref="K429:R429" si="134">J429+30</f>
        <v>43708</v>
      </c>
      <c r="L429" s="97">
        <f t="shared" si="134"/>
        <v>43738</v>
      </c>
      <c r="M429" s="97">
        <f t="shared" si="134"/>
        <v>43768</v>
      </c>
      <c r="N429" s="97">
        <f t="shared" si="134"/>
        <v>43798</v>
      </c>
      <c r="O429" s="97">
        <f t="shared" si="134"/>
        <v>43828</v>
      </c>
      <c r="P429" s="97">
        <f t="shared" si="134"/>
        <v>43858</v>
      </c>
      <c r="Q429" s="97">
        <f t="shared" si="134"/>
        <v>43888</v>
      </c>
      <c r="R429" s="407">
        <f t="shared" si="134"/>
        <v>43918</v>
      </c>
      <c r="S429" s="98"/>
    </row>
    <row r="430" spans="1:19" ht="18.75">
      <c r="A430" s="269"/>
      <c r="B430" s="127"/>
      <c r="C430" s="175"/>
      <c r="D430" s="269" t="s">
        <v>27</v>
      </c>
      <c r="E430" s="269"/>
      <c r="F430" s="120"/>
      <c r="G430" s="269"/>
      <c r="H430" s="96"/>
      <c r="I430" s="96"/>
      <c r="J430" s="96"/>
      <c r="K430" s="96"/>
      <c r="L430" s="96"/>
      <c r="M430" s="96"/>
      <c r="N430" s="96"/>
      <c r="O430" s="96"/>
      <c r="P430" s="96"/>
      <c r="Q430" s="96"/>
      <c r="R430" s="408"/>
      <c r="S430" s="98"/>
    </row>
    <row r="431" spans="1:19" ht="18.75">
      <c r="A431" s="269"/>
      <c r="B431" s="127"/>
      <c r="C431" s="175"/>
      <c r="D431" s="269"/>
      <c r="E431" s="269"/>
      <c r="F431" s="120"/>
      <c r="G431" s="269"/>
      <c r="H431" s="96"/>
      <c r="I431" s="96"/>
      <c r="J431" s="96"/>
      <c r="K431" s="96"/>
      <c r="L431" s="96"/>
      <c r="M431" s="96"/>
      <c r="N431" s="96"/>
      <c r="O431" s="96"/>
      <c r="P431" s="96"/>
      <c r="Q431" s="96"/>
      <c r="R431" s="408"/>
      <c r="S431" s="98"/>
    </row>
    <row r="432" spans="1:19" ht="37.5">
      <c r="A432" s="269">
        <v>142</v>
      </c>
      <c r="B432" s="127" t="s">
        <v>406</v>
      </c>
      <c r="C432" s="227" t="str">
        <f>[10]Consultancy!$B$9</f>
        <v>Supervision and worthiness of the boats</v>
      </c>
      <c r="D432" s="269" t="s">
        <v>26</v>
      </c>
      <c r="E432" s="269" t="s">
        <v>38</v>
      </c>
      <c r="F432" s="120">
        <v>100760000</v>
      </c>
      <c r="G432" s="277" t="s">
        <v>146</v>
      </c>
      <c r="H432" s="95" t="str">
        <f>[10]Consultancy!$F$15</f>
        <v>LCS</v>
      </c>
      <c r="I432" s="96" t="str">
        <f>[10]Consultancy!$G$15</f>
        <v xml:space="preserve">Time base </v>
      </c>
      <c r="J432" s="97">
        <v>43677</v>
      </c>
      <c r="K432" s="97">
        <f t="shared" ref="K432:R432" si="135">J432+30</f>
        <v>43707</v>
      </c>
      <c r="L432" s="97">
        <f t="shared" si="135"/>
        <v>43737</v>
      </c>
      <c r="M432" s="97">
        <f t="shared" si="135"/>
        <v>43767</v>
      </c>
      <c r="N432" s="97">
        <f t="shared" si="135"/>
        <v>43797</v>
      </c>
      <c r="O432" s="97">
        <f t="shared" si="135"/>
        <v>43827</v>
      </c>
      <c r="P432" s="97">
        <f t="shared" si="135"/>
        <v>43857</v>
      </c>
      <c r="Q432" s="97">
        <f t="shared" si="135"/>
        <v>43887</v>
      </c>
      <c r="R432" s="407">
        <f t="shared" si="135"/>
        <v>43917</v>
      </c>
      <c r="S432" s="98"/>
    </row>
    <row r="433" spans="1:19" ht="18.75">
      <c r="A433" s="269"/>
      <c r="B433" s="127"/>
      <c r="C433" s="175"/>
      <c r="D433" s="269" t="s">
        <v>27</v>
      </c>
      <c r="E433" s="269"/>
      <c r="F433" s="120"/>
      <c r="G433" s="269"/>
      <c r="H433" s="96"/>
      <c r="I433" s="96"/>
      <c r="J433" s="96"/>
      <c r="K433" s="96"/>
      <c r="L433" s="96"/>
      <c r="M433" s="96"/>
      <c r="N433" s="96"/>
      <c r="O433" s="96"/>
      <c r="P433" s="96"/>
      <c r="Q433" s="96"/>
      <c r="R433" s="408"/>
      <c r="S433" s="98"/>
    </row>
    <row r="434" spans="1:19" ht="18.75">
      <c r="A434" s="269"/>
      <c r="B434" s="127"/>
      <c r="C434" s="175"/>
      <c r="D434" s="269"/>
      <c r="E434" s="269"/>
      <c r="F434" s="120"/>
      <c r="G434" s="269"/>
      <c r="H434" s="96"/>
      <c r="I434" s="96"/>
      <c r="J434" s="96"/>
      <c r="K434" s="96"/>
      <c r="L434" s="96"/>
      <c r="M434" s="96"/>
      <c r="N434" s="96"/>
      <c r="O434" s="96"/>
      <c r="P434" s="96"/>
      <c r="Q434" s="96"/>
      <c r="R434" s="408"/>
      <c r="S434" s="98"/>
    </row>
    <row r="435" spans="1:19" ht="37.5">
      <c r="A435" s="269">
        <v>143</v>
      </c>
      <c r="B435" s="127" t="str">
        <f>$B$432</f>
        <v>LEAF 11</v>
      </c>
      <c r="C435" s="228" t="str">
        <f>[10]Consultancy!$B$12</f>
        <v>Development of pollution control plan</v>
      </c>
      <c r="D435" s="269" t="s">
        <v>26</v>
      </c>
      <c r="E435" s="269" t="s">
        <v>38</v>
      </c>
      <c r="F435" s="120">
        <v>74200000</v>
      </c>
      <c r="G435" s="277" t="s">
        <v>146</v>
      </c>
      <c r="H435" s="95" t="str">
        <f>[10]Consultancy!$F$15</f>
        <v>LCS</v>
      </c>
      <c r="I435" s="96" t="str">
        <f>[10]Consultancy!$G$15</f>
        <v xml:space="preserve">Time base </v>
      </c>
      <c r="J435" s="97">
        <f t="shared" ref="J435:R435" si="136">J432</f>
        <v>43677</v>
      </c>
      <c r="K435" s="97">
        <f t="shared" si="136"/>
        <v>43707</v>
      </c>
      <c r="L435" s="97">
        <f t="shared" si="136"/>
        <v>43737</v>
      </c>
      <c r="M435" s="97">
        <f t="shared" si="136"/>
        <v>43767</v>
      </c>
      <c r="N435" s="97">
        <f t="shared" si="136"/>
        <v>43797</v>
      </c>
      <c r="O435" s="97">
        <f t="shared" si="136"/>
        <v>43827</v>
      </c>
      <c r="P435" s="97">
        <f t="shared" si="136"/>
        <v>43857</v>
      </c>
      <c r="Q435" s="97">
        <f t="shared" si="136"/>
        <v>43887</v>
      </c>
      <c r="R435" s="407">
        <f t="shared" si="136"/>
        <v>43917</v>
      </c>
      <c r="S435" s="98"/>
    </row>
    <row r="436" spans="1:19" ht="18.75">
      <c r="A436" s="269"/>
      <c r="B436" s="127"/>
      <c r="C436" s="175"/>
      <c r="D436" s="269" t="s">
        <v>27</v>
      </c>
      <c r="E436" s="269"/>
      <c r="F436" s="120"/>
      <c r="G436" s="269"/>
      <c r="H436" s="96"/>
      <c r="I436" s="96"/>
      <c r="J436" s="96"/>
      <c r="K436" s="96"/>
      <c r="L436" s="96"/>
      <c r="M436" s="96"/>
      <c r="N436" s="96"/>
      <c r="O436" s="96"/>
      <c r="P436" s="96"/>
      <c r="Q436" s="96"/>
      <c r="R436" s="408"/>
      <c r="S436" s="98"/>
    </row>
    <row r="437" spans="1:19" ht="18.75">
      <c r="A437" s="269"/>
      <c r="B437" s="127"/>
      <c r="C437" s="175"/>
      <c r="D437" s="269"/>
      <c r="E437" s="269"/>
      <c r="F437" s="120"/>
      <c r="G437" s="269"/>
      <c r="H437" s="96"/>
      <c r="I437" s="96"/>
      <c r="J437" s="96"/>
      <c r="K437" s="96"/>
      <c r="L437" s="96"/>
      <c r="M437" s="96"/>
      <c r="N437" s="96"/>
      <c r="O437" s="96"/>
      <c r="P437" s="96"/>
      <c r="Q437" s="96"/>
      <c r="R437" s="408"/>
      <c r="S437" s="98"/>
    </row>
    <row r="438" spans="1:19" ht="93.75">
      <c r="A438" s="269">
        <v>144</v>
      </c>
      <c r="B438" s="127" t="s">
        <v>406</v>
      </c>
      <c r="C438" s="228" t="str">
        <f>[10]Consultancy!$B$15</f>
        <v>Environmental and social mitigation measurres, Environmental capacity building, Environmental monitoring and control</v>
      </c>
      <c r="D438" s="269" t="s">
        <v>26</v>
      </c>
      <c r="E438" s="269" t="str">
        <f>$E$435</f>
        <v>UGX</v>
      </c>
      <c r="F438" s="120">
        <v>296800000</v>
      </c>
      <c r="G438" s="277" t="s">
        <v>146</v>
      </c>
      <c r="H438" s="95" t="str">
        <f>[10]Consultancy!$F$15</f>
        <v>LCS</v>
      </c>
      <c r="I438" s="96" t="str">
        <f>[10]Consultancy!$G$15</f>
        <v xml:space="preserve">Time base </v>
      </c>
      <c r="J438" s="97">
        <f t="shared" ref="J438:R438" si="137">J432</f>
        <v>43677</v>
      </c>
      <c r="K438" s="97">
        <f t="shared" si="137"/>
        <v>43707</v>
      </c>
      <c r="L438" s="97">
        <f t="shared" si="137"/>
        <v>43737</v>
      </c>
      <c r="M438" s="97">
        <f t="shared" si="137"/>
        <v>43767</v>
      </c>
      <c r="N438" s="97">
        <f t="shared" si="137"/>
        <v>43797</v>
      </c>
      <c r="O438" s="97">
        <f t="shared" si="137"/>
        <v>43827</v>
      </c>
      <c r="P438" s="97">
        <f t="shared" si="137"/>
        <v>43857</v>
      </c>
      <c r="Q438" s="97">
        <f t="shared" si="137"/>
        <v>43887</v>
      </c>
      <c r="R438" s="407">
        <f t="shared" si="137"/>
        <v>43917</v>
      </c>
      <c r="S438" s="98"/>
    </row>
    <row r="439" spans="1:19" ht="18.75">
      <c r="A439" s="269"/>
      <c r="B439" s="127"/>
      <c r="C439" s="228"/>
      <c r="D439" s="269" t="s">
        <v>27</v>
      </c>
      <c r="E439" s="269"/>
      <c r="F439" s="120"/>
      <c r="G439" s="269"/>
      <c r="H439" s="96"/>
      <c r="I439" s="96"/>
      <c r="J439" s="96"/>
      <c r="K439" s="96"/>
      <c r="L439" s="96"/>
      <c r="M439" s="96"/>
      <c r="N439" s="96"/>
      <c r="O439" s="96"/>
      <c r="P439" s="96"/>
      <c r="Q439" s="96"/>
      <c r="R439" s="408"/>
      <c r="S439" s="98"/>
    </row>
    <row r="440" spans="1:19" ht="18.75">
      <c r="A440" s="269"/>
      <c r="B440" s="127"/>
      <c r="C440" s="228"/>
      <c r="D440" s="269"/>
      <c r="E440" s="269"/>
      <c r="F440" s="120"/>
      <c r="G440" s="269"/>
      <c r="H440" s="96"/>
      <c r="I440" s="96"/>
      <c r="J440" s="96"/>
      <c r="K440" s="96"/>
      <c r="L440" s="96"/>
      <c r="M440" s="96"/>
      <c r="N440" s="96"/>
      <c r="O440" s="96"/>
      <c r="P440" s="96"/>
      <c r="Q440" s="96"/>
      <c r="R440" s="408"/>
      <c r="S440" s="98"/>
    </row>
    <row r="441" spans="1:19" ht="56.25">
      <c r="A441" s="269">
        <v>145</v>
      </c>
      <c r="B441" s="127" t="s">
        <v>406</v>
      </c>
      <c r="C441" s="228" t="str">
        <f>[10]Consultancy!$B$21</f>
        <v>Construction Supervision of the surveillance station and research station</v>
      </c>
      <c r="D441" s="269" t="s">
        <v>26</v>
      </c>
      <c r="E441" s="269" t="str">
        <f>$E$435</f>
        <v>UGX</v>
      </c>
      <c r="F441" s="120">
        <v>400000000</v>
      </c>
      <c r="G441" s="277" t="s">
        <v>146</v>
      </c>
      <c r="H441" s="95" t="str">
        <f>[10]Consultancy!$F$15</f>
        <v>LCS</v>
      </c>
      <c r="I441" s="96" t="str">
        <f>[10]Consultancy!$G$15</f>
        <v xml:space="preserve">Time base </v>
      </c>
      <c r="J441" s="97">
        <f t="shared" ref="J441:R441" si="138">J432</f>
        <v>43677</v>
      </c>
      <c r="K441" s="97">
        <f t="shared" si="138"/>
        <v>43707</v>
      </c>
      <c r="L441" s="97">
        <f t="shared" si="138"/>
        <v>43737</v>
      </c>
      <c r="M441" s="97">
        <f t="shared" si="138"/>
        <v>43767</v>
      </c>
      <c r="N441" s="97">
        <f t="shared" si="138"/>
        <v>43797</v>
      </c>
      <c r="O441" s="97">
        <f t="shared" si="138"/>
        <v>43827</v>
      </c>
      <c r="P441" s="97">
        <f t="shared" si="138"/>
        <v>43857</v>
      </c>
      <c r="Q441" s="97">
        <f t="shared" si="138"/>
        <v>43887</v>
      </c>
      <c r="R441" s="407">
        <f t="shared" si="138"/>
        <v>43917</v>
      </c>
      <c r="S441" s="98"/>
    </row>
    <row r="442" spans="1:19" ht="18.75">
      <c r="A442" s="269"/>
      <c r="B442" s="127"/>
      <c r="C442" s="190"/>
      <c r="D442" s="269" t="s">
        <v>27</v>
      </c>
      <c r="E442" s="269"/>
      <c r="F442" s="120"/>
      <c r="G442" s="269"/>
      <c r="H442" s="96"/>
      <c r="I442" s="96"/>
      <c r="J442" s="96"/>
      <c r="K442" s="96"/>
      <c r="L442" s="96"/>
      <c r="M442" s="96"/>
      <c r="N442" s="96"/>
      <c r="O442" s="96"/>
      <c r="P442" s="96"/>
      <c r="Q442" s="96"/>
      <c r="R442" s="408"/>
      <c r="S442" s="98"/>
    </row>
    <row r="443" spans="1:19" ht="18.75">
      <c r="A443" s="269"/>
      <c r="B443" s="127"/>
      <c r="C443" s="190"/>
      <c r="D443" s="269"/>
      <c r="E443" s="269"/>
      <c r="F443" s="120"/>
      <c r="G443" s="269"/>
      <c r="H443" s="96"/>
      <c r="I443" s="96"/>
      <c r="J443" s="96"/>
      <c r="K443" s="96"/>
      <c r="L443" s="96"/>
      <c r="M443" s="96"/>
      <c r="N443" s="96"/>
      <c r="O443" s="96"/>
      <c r="P443" s="96"/>
      <c r="Q443" s="96"/>
      <c r="R443" s="408"/>
      <c r="S443" s="98"/>
    </row>
    <row r="444" spans="1:19" ht="56.25">
      <c r="A444" s="269">
        <v>146</v>
      </c>
      <c r="B444" s="127" t="s">
        <v>406</v>
      </c>
      <c r="C444" s="228" t="str">
        <f>[10]Consultancy!$B$18</f>
        <v>Assessment of the status and functionality of gauging stations with the LEA Basin</v>
      </c>
      <c r="D444" s="269" t="s">
        <v>32</v>
      </c>
      <c r="E444" s="269" t="s">
        <v>38</v>
      </c>
      <c r="F444" s="120">
        <v>164000000</v>
      </c>
      <c r="G444" s="277" t="s">
        <v>146</v>
      </c>
      <c r="H444" s="95" t="str">
        <f>[10]Consultancy!$F$15</f>
        <v>LCS</v>
      </c>
      <c r="I444" s="96" t="str">
        <f>[10]Consultancy!$G$15</f>
        <v xml:space="preserve">Time base </v>
      </c>
      <c r="J444" s="97">
        <f t="shared" ref="J444:R444" si="139">J432</f>
        <v>43677</v>
      </c>
      <c r="K444" s="97">
        <f t="shared" si="139"/>
        <v>43707</v>
      </c>
      <c r="L444" s="97">
        <f t="shared" si="139"/>
        <v>43737</v>
      </c>
      <c r="M444" s="97">
        <f t="shared" si="139"/>
        <v>43767</v>
      </c>
      <c r="N444" s="97">
        <f t="shared" si="139"/>
        <v>43797</v>
      </c>
      <c r="O444" s="97">
        <f t="shared" si="139"/>
        <v>43827</v>
      </c>
      <c r="P444" s="97">
        <f t="shared" si="139"/>
        <v>43857</v>
      </c>
      <c r="Q444" s="97">
        <f t="shared" si="139"/>
        <v>43887</v>
      </c>
      <c r="R444" s="408">
        <f t="shared" si="139"/>
        <v>43917</v>
      </c>
      <c r="S444" s="98"/>
    </row>
    <row r="445" spans="1:19" ht="18.75">
      <c r="A445" s="269"/>
      <c r="B445" s="127"/>
      <c r="C445" s="278"/>
      <c r="D445" s="269" t="s">
        <v>27</v>
      </c>
      <c r="E445" s="269"/>
      <c r="F445" s="120"/>
      <c r="G445" s="269"/>
      <c r="H445" s="96"/>
      <c r="I445" s="96"/>
      <c r="J445" s="96"/>
      <c r="K445" s="96"/>
      <c r="L445" s="96"/>
      <c r="M445" s="96"/>
      <c r="N445" s="96"/>
      <c r="O445" s="96"/>
      <c r="P445" s="96"/>
      <c r="Q445" s="96"/>
      <c r="R445" s="408"/>
      <c r="S445" s="98"/>
    </row>
    <row r="446" spans="1:19" ht="18.75">
      <c r="A446" s="269"/>
      <c r="B446" s="127"/>
      <c r="C446" s="175"/>
      <c r="D446" s="269"/>
      <c r="E446" s="269"/>
      <c r="F446" s="120"/>
      <c r="G446" s="269"/>
      <c r="H446" s="96"/>
      <c r="I446" s="96"/>
      <c r="J446" s="96"/>
      <c r="K446" s="96"/>
      <c r="L446" s="96"/>
      <c r="M446" s="96"/>
      <c r="N446" s="96"/>
      <c r="O446" s="96"/>
      <c r="P446" s="96"/>
      <c r="Q446" s="96"/>
      <c r="R446" s="408"/>
      <c r="S446" s="98"/>
    </row>
    <row r="447" spans="1:19" ht="56.25">
      <c r="A447" s="269">
        <v>147</v>
      </c>
      <c r="B447" s="127" t="str">
        <f>$B$444</f>
        <v>LEAF 11</v>
      </c>
      <c r="C447" s="228" t="str">
        <f>'[10]GW&amp;Non-conultancy'!$B$23</f>
        <v>Implementation of catchment restoration initiatives</v>
      </c>
      <c r="D447" s="269" t="s">
        <v>26</v>
      </c>
      <c r="E447" s="269" t="s">
        <v>38</v>
      </c>
      <c r="F447" s="120">
        <v>2209000000</v>
      </c>
      <c r="G447" s="182" t="str">
        <f>'[10]GW&amp;Non-conultancy'!$E$23</f>
        <v>Donor/GoU</v>
      </c>
      <c r="H447" s="280" t="str">
        <f t="shared" ref="H447:R447" si="140">H444</f>
        <v>LCS</v>
      </c>
      <c r="I447" s="96" t="str">
        <f t="shared" si="140"/>
        <v xml:space="preserve">Time base </v>
      </c>
      <c r="J447" s="97">
        <f t="shared" si="140"/>
        <v>43677</v>
      </c>
      <c r="K447" s="97">
        <f t="shared" si="140"/>
        <v>43707</v>
      </c>
      <c r="L447" s="97">
        <f t="shared" si="140"/>
        <v>43737</v>
      </c>
      <c r="M447" s="97">
        <f t="shared" si="140"/>
        <v>43767</v>
      </c>
      <c r="N447" s="97">
        <f t="shared" si="140"/>
        <v>43797</v>
      </c>
      <c r="O447" s="97">
        <f t="shared" si="140"/>
        <v>43827</v>
      </c>
      <c r="P447" s="97">
        <f t="shared" si="140"/>
        <v>43857</v>
      </c>
      <c r="Q447" s="96">
        <f t="shared" si="140"/>
        <v>43887</v>
      </c>
      <c r="R447" s="409">
        <f t="shared" si="140"/>
        <v>43917</v>
      </c>
      <c r="S447" s="98"/>
    </row>
    <row r="448" spans="1:19" ht="18.75">
      <c r="A448" s="269"/>
      <c r="B448" s="127"/>
      <c r="C448" s="175"/>
      <c r="D448" s="269" t="s">
        <v>27</v>
      </c>
      <c r="E448" s="269"/>
      <c r="F448" s="120"/>
      <c r="G448" s="269"/>
      <c r="H448" s="96"/>
      <c r="I448" s="96"/>
      <c r="J448" s="96"/>
      <c r="K448" s="96"/>
      <c r="L448" s="96"/>
      <c r="M448" s="96"/>
      <c r="N448" s="96"/>
      <c r="O448" s="96"/>
      <c r="P448" s="96"/>
      <c r="Q448" s="96"/>
      <c r="R448" s="408"/>
      <c r="S448" s="98"/>
    </row>
    <row r="449" spans="1:19" ht="18.75">
      <c r="A449" s="269"/>
      <c r="B449" s="127"/>
      <c r="C449" s="175"/>
      <c r="D449" s="269"/>
      <c r="E449" s="269"/>
      <c r="F449" s="120"/>
      <c r="G449" s="269"/>
      <c r="H449" s="96"/>
      <c r="I449" s="96"/>
      <c r="J449" s="96"/>
      <c r="K449" s="96"/>
      <c r="L449" s="96"/>
      <c r="M449" s="96"/>
      <c r="N449" s="96"/>
      <c r="O449" s="96"/>
      <c r="P449" s="96"/>
      <c r="Q449" s="96"/>
      <c r="R449" s="408"/>
      <c r="S449" s="98"/>
    </row>
    <row r="450" spans="1:19" ht="37.5">
      <c r="A450" s="269">
        <v>148</v>
      </c>
      <c r="B450" s="127" t="s">
        <v>410</v>
      </c>
      <c r="C450" s="175" t="str">
        <f>'[11]Consultancy - Internal use'!$B$9</f>
        <v>Semuliki CMC</v>
      </c>
      <c r="D450" s="269" t="s">
        <v>26</v>
      </c>
      <c r="E450" s="269" t="s">
        <v>38</v>
      </c>
      <c r="F450" s="120">
        <v>35000000</v>
      </c>
      <c r="G450" s="269" t="s">
        <v>63</v>
      </c>
      <c r="H450" s="143" t="str">
        <f>$H$408</f>
        <v xml:space="preserve">Shortlist without publication </v>
      </c>
      <c r="I450" s="96" t="s">
        <v>50</v>
      </c>
      <c r="J450" s="281">
        <v>43698</v>
      </c>
      <c r="K450" s="97">
        <f t="shared" ref="K450:R450" si="141">J450+30</f>
        <v>43728</v>
      </c>
      <c r="L450" s="97">
        <f t="shared" si="141"/>
        <v>43758</v>
      </c>
      <c r="M450" s="97">
        <f t="shared" si="141"/>
        <v>43788</v>
      </c>
      <c r="N450" s="97">
        <f t="shared" si="141"/>
        <v>43818</v>
      </c>
      <c r="O450" s="97">
        <f t="shared" si="141"/>
        <v>43848</v>
      </c>
      <c r="P450" s="97">
        <f t="shared" si="141"/>
        <v>43878</v>
      </c>
      <c r="Q450" s="97">
        <f t="shared" si="141"/>
        <v>43908</v>
      </c>
      <c r="R450" s="407">
        <f t="shared" si="141"/>
        <v>43938</v>
      </c>
      <c r="S450" s="98"/>
    </row>
    <row r="451" spans="1:19" ht="18.75">
      <c r="A451" s="269"/>
      <c r="B451" s="127"/>
      <c r="C451" s="175"/>
      <c r="D451" s="269" t="s">
        <v>27</v>
      </c>
      <c r="E451" s="269"/>
      <c r="F451" s="120"/>
      <c r="G451" s="269"/>
      <c r="H451" s="96"/>
      <c r="I451" s="96"/>
      <c r="J451" s="96"/>
      <c r="K451" s="97"/>
      <c r="L451" s="96"/>
      <c r="M451" s="96"/>
      <c r="N451" s="96"/>
      <c r="O451" s="96"/>
      <c r="P451" s="96"/>
      <c r="Q451" s="96"/>
      <c r="R451" s="408"/>
      <c r="S451" s="98"/>
    </row>
    <row r="452" spans="1:19" ht="18.75">
      <c r="A452" s="269"/>
      <c r="B452" s="127"/>
      <c r="C452" s="175"/>
      <c r="D452" s="269"/>
      <c r="E452" s="269"/>
      <c r="F452" s="120"/>
      <c r="G452" s="269"/>
      <c r="H452" s="96"/>
      <c r="I452" s="96"/>
      <c r="J452" s="96"/>
      <c r="K452" s="97"/>
      <c r="L452" s="96"/>
      <c r="M452" s="96"/>
      <c r="N452" s="96"/>
      <c r="O452" s="96"/>
      <c r="P452" s="96"/>
      <c r="Q452" s="96"/>
      <c r="R452" s="408"/>
      <c r="S452" s="98"/>
    </row>
    <row r="453" spans="1:19" ht="37.5">
      <c r="A453" s="269">
        <v>149</v>
      </c>
      <c r="B453" s="127" t="s">
        <v>410</v>
      </c>
      <c r="C453" s="227" t="str">
        <f>'[11]Consultancy - Internal use'!$B$12</f>
        <v>Mpanga CMC</v>
      </c>
      <c r="D453" s="269" t="s">
        <v>26</v>
      </c>
      <c r="E453" s="269" t="s">
        <v>38</v>
      </c>
      <c r="F453" s="120">
        <v>35000000</v>
      </c>
      <c r="G453" s="269" t="s">
        <v>63</v>
      </c>
      <c r="H453" s="143" t="str">
        <f>$H$408</f>
        <v xml:space="preserve">Shortlist without publication </v>
      </c>
      <c r="I453" s="96" t="s">
        <v>50</v>
      </c>
      <c r="J453" s="281">
        <v>43698</v>
      </c>
      <c r="K453" s="97">
        <f t="shared" ref="K453:R453" si="142">J453+30</f>
        <v>43728</v>
      </c>
      <c r="L453" s="97">
        <f t="shared" si="142"/>
        <v>43758</v>
      </c>
      <c r="M453" s="97">
        <f t="shared" si="142"/>
        <v>43788</v>
      </c>
      <c r="N453" s="97">
        <f t="shared" si="142"/>
        <v>43818</v>
      </c>
      <c r="O453" s="97">
        <f t="shared" si="142"/>
        <v>43848</v>
      </c>
      <c r="P453" s="97">
        <f t="shared" si="142"/>
        <v>43878</v>
      </c>
      <c r="Q453" s="97">
        <f t="shared" si="142"/>
        <v>43908</v>
      </c>
      <c r="R453" s="407">
        <f t="shared" si="142"/>
        <v>43938</v>
      </c>
      <c r="S453" s="96"/>
    </row>
    <row r="454" spans="1:19" ht="18.75">
      <c r="A454" s="269"/>
      <c r="B454" s="127"/>
      <c r="C454" s="175"/>
      <c r="D454" s="269" t="s">
        <v>27</v>
      </c>
      <c r="E454" s="269"/>
      <c r="F454" s="120"/>
      <c r="G454" s="269"/>
      <c r="H454" s="96"/>
      <c r="I454" s="96"/>
      <c r="J454" s="96"/>
      <c r="K454" s="96"/>
      <c r="L454" s="96"/>
      <c r="M454" s="96"/>
      <c r="N454" s="96"/>
      <c r="O454" s="96"/>
      <c r="P454" s="96"/>
      <c r="Q454" s="96"/>
      <c r="R454" s="408"/>
      <c r="S454" s="98"/>
    </row>
    <row r="455" spans="1:19" ht="18.75">
      <c r="A455" s="269"/>
      <c r="B455" s="127"/>
      <c r="C455" s="175"/>
      <c r="D455" s="269"/>
      <c r="E455" s="269"/>
      <c r="F455" s="120"/>
      <c r="G455" s="269"/>
      <c r="H455" s="96"/>
      <c r="I455" s="96"/>
      <c r="J455" s="96"/>
      <c r="K455" s="96"/>
      <c r="L455" s="96"/>
      <c r="M455" s="96"/>
      <c r="N455" s="96"/>
      <c r="O455" s="96"/>
      <c r="P455" s="96"/>
      <c r="Q455" s="96"/>
      <c r="R455" s="408"/>
      <c r="S455" s="98"/>
    </row>
    <row r="456" spans="1:19" ht="37.5">
      <c r="A456" s="269">
        <v>150</v>
      </c>
      <c r="B456" s="127" t="s">
        <v>410</v>
      </c>
      <c r="C456" s="227" t="str">
        <f>'[11]Consultancy - Internal use'!$B$15</f>
        <v xml:space="preserve">Wetland Protection </v>
      </c>
      <c r="D456" s="269" t="s">
        <v>26</v>
      </c>
      <c r="E456" s="269" t="s">
        <v>38</v>
      </c>
      <c r="F456" s="120">
        <v>400000000</v>
      </c>
      <c r="G456" s="269" t="s">
        <v>63</v>
      </c>
      <c r="H456" s="95" t="str">
        <f>$H$426</f>
        <v>shortlist with publicaton of EOI</v>
      </c>
      <c r="I456" s="96" t="s">
        <v>50</v>
      </c>
      <c r="J456" s="281">
        <v>43698</v>
      </c>
      <c r="K456" s="97">
        <f t="shared" ref="K456:R456" si="143">J456+30</f>
        <v>43728</v>
      </c>
      <c r="L456" s="97">
        <f t="shared" si="143"/>
        <v>43758</v>
      </c>
      <c r="M456" s="97">
        <f t="shared" si="143"/>
        <v>43788</v>
      </c>
      <c r="N456" s="97">
        <f t="shared" si="143"/>
        <v>43818</v>
      </c>
      <c r="O456" s="97">
        <f t="shared" si="143"/>
        <v>43848</v>
      </c>
      <c r="P456" s="97">
        <f t="shared" si="143"/>
        <v>43878</v>
      </c>
      <c r="Q456" s="97">
        <f t="shared" si="143"/>
        <v>43908</v>
      </c>
      <c r="R456" s="407">
        <f t="shared" si="143"/>
        <v>43938</v>
      </c>
      <c r="S456" s="96"/>
    </row>
    <row r="457" spans="1:19" ht="18.75">
      <c r="A457" s="269"/>
      <c r="B457" s="127"/>
      <c r="C457" s="175"/>
      <c r="D457" s="269" t="s">
        <v>27</v>
      </c>
      <c r="E457" s="269"/>
      <c r="F457" s="120"/>
      <c r="G457" s="269"/>
      <c r="H457" s="96"/>
      <c r="I457" s="96"/>
      <c r="J457" s="96"/>
      <c r="K457" s="96"/>
      <c r="L457" s="96"/>
      <c r="M457" s="96"/>
      <c r="N457" s="96"/>
      <c r="O457" s="96"/>
      <c r="P457" s="96"/>
      <c r="Q457" s="96"/>
      <c r="R457" s="408"/>
      <c r="S457" s="98"/>
    </row>
    <row r="458" spans="1:19" ht="18.75">
      <c r="A458" s="269"/>
      <c r="B458" s="127"/>
      <c r="C458" s="175"/>
      <c r="D458" s="269"/>
      <c r="E458" s="269"/>
      <c r="F458" s="120"/>
      <c r="G458" s="269"/>
      <c r="H458" s="96"/>
      <c r="I458" s="96"/>
      <c r="J458" s="96"/>
      <c r="K458" s="96"/>
      <c r="L458" s="96"/>
      <c r="M458" s="96"/>
      <c r="N458" s="96"/>
      <c r="O458" s="96"/>
      <c r="P458" s="96"/>
      <c r="Q458" s="96"/>
      <c r="R458" s="408"/>
      <c r="S458" s="98"/>
    </row>
    <row r="459" spans="1:19" ht="37.5">
      <c r="A459" s="269">
        <v>151</v>
      </c>
      <c r="B459" s="127" t="s">
        <v>410</v>
      </c>
      <c r="C459" s="228" t="str">
        <f>'[11]Consultancy - Internal use'!$B$18</f>
        <v>Afforestation of Degraded Hotspots</v>
      </c>
      <c r="D459" s="269" t="s">
        <v>26</v>
      </c>
      <c r="E459" s="269" t="str">
        <f t="shared" ref="E459:R459" si="144">E456</f>
        <v>UGX</v>
      </c>
      <c r="F459" s="120">
        <f t="shared" si="144"/>
        <v>400000000</v>
      </c>
      <c r="G459" s="269" t="str">
        <f t="shared" si="144"/>
        <v>GOU</v>
      </c>
      <c r="H459" s="95" t="str">
        <f t="shared" si="144"/>
        <v>shortlist with publicaton of EOI</v>
      </c>
      <c r="I459" s="96" t="str">
        <f t="shared" si="144"/>
        <v xml:space="preserve">Lumpsum </v>
      </c>
      <c r="J459" s="206">
        <f t="shared" si="144"/>
        <v>43698</v>
      </c>
      <c r="K459" s="206">
        <f t="shared" si="144"/>
        <v>43728</v>
      </c>
      <c r="L459" s="206">
        <f t="shared" si="144"/>
        <v>43758</v>
      </c>
      <c r="M459" s="206">
        <f t="shared" si="144"/>
        <v>43788</v>
      </c>
      <c r="N459" s="97">
        <f t="shared" si="144"/>
        <v>43818</v>
      </c>
      <c r="O459" s="97">
        <f t="shared" si="144"/>
        <v>43848</v>
      </c>
      <c r="P459" s="97">
        <f t="shared" si="144"/>
        <v>43878</v>
      </c>
      <c r="Q459" s="96">
        <f t="shared" si="144"/>
        <v>43908</v>
      </c>
      <c r="R459" s="409">
        <f t="shared" si="144"/>
        <v>43938</v>
      </c>
      <c r="S459" s="98"/>
    </row>
    <row r="460" spans="1:19" ht="18.75">
      <c r="A460" s="269"/>
      <c r="B460" s="127"/>
      <c r="C460" s="175"/>
      <c r="D460" s="269" t="s">
        <v>27</v>
      </c>
      <c r="E460" s="269"/>
      <c r="F460" s="120"/>
      <c r="G460" s="269"/>
      <c r="H460" s="96"/>
      <c r="I460" s="96"/>
      <c r="J460" s="206"/>
      <c r="K460" s="206"/>
      <c r="L460" s="206"/>
      <c r="M460" s="206"/>
      <c r="N460" s="96"/>
      <c r="O460" s="96"/>
      <c r="P460" s="96"/>
      <c r="Q460" s="96"/>
      <c r="R460" s="408"/>
      <c r="S460" s="98"/>
    </row>
    <row r="461" spans="1:19" ht="18.75">
      <c r="A461" s="269"/>
      <c r="B461" s="127"/>
      <c r="C461" s="175"/>
      <c r="D461" s="269"/>
      <c r="E461" s="269"/>
      <c r="F461" s="120"/>
      <c r="G461" s="269"/>
      <c r="H461" s="96"/>
      <c r="I461" s="96"/>
      <c r="J461" s="206"/>
      <c r="K461" s="206"/>
      <c r="L461" s="206"/>
      <c r="M461" s="206"/>
      <c r="N461" s="96"/>
      <c r="O461" s="96"/>
      <c r="P461" s="96"/>
      <c r="Q461" s="96"/>
      <c r="R461" s="408"/>
      <c r="S461" s="98"/>
    </row>
    <row r="462" spans="1:19" ht="18.75">
      <c r="A462" s="269">
        <v>152</v>
      </c>
      <c r="B462" s="127" t="s">
        <v>410</v>
      </c>
      <c r="C462" s="228" t="str">
        <f>'[11]Consultancy - Internal use'!$B$21</f>
        <v xml:space="preserve">River bank stabilization </v>
      </c>
      <c r="D462" s="269" t="s">
        <v>26</v>
      </c>
      <c r="E462" s="269" t="str">
        <f t="shared" ref="E462:R462" si="145">E459</f>
        <v>UGX</v>
      </c>
      <c r="F462" s="120">
        <f t="shared" si="145"/>
        <v>400000000</v>
      </c>
      <c r="G462" s="269" t="str">
        <f t="shared" si="145"/>
        <v>GOU</v>
      </c>
      <c r="H462" s="279" t="str">
        <f t="shared" si="145"/>
        <v>shortlist with publicaton of EOI</v>
      </c>
      <c r="I462" s="96" t="str">
        <f t="shared" si="145"/>
        <v xml:space="preserve">Lumpsum </v>
      </c>
      <c r="J462" s="206">
        <f t="shared" si="145"/>
        <v>43698</v>
      </c>
      <c r="K462" s="206">
        <f t="shared" si="145"/>
        <v>43728</v>
      </c>
      <c r="L462" s="206">
        <f t="shared" si="145"/>
        <v>43758</v>
      </c>
      <c r="M462" s="206">
        <f t="shared" si="145"/>
        <v>43788</v>
      </c>
      <c r="N462" s="97">
        <f t="shared" si="145"/>
        <v>43818</v>
      </c>
      <c r="O462" s="97">
        <f t="shared" si="145"/>
        <v>43848</v>
      </c>
      <c r="P462" s="97">
        <f t="shared" si="145"/>
        <v>43878</v>
      </c>
      <c r="Q462" s="96">
        <f t="shared" si="145"/>
        <v>43908</v>
      </c>
      <c r="R462" s="409">
        <f t="shared" si="145"/>
        <v>43938</v>
      </c>
      <c r="S462" s="98"/>
    </row>
    <row r="463" spans="1:19" ht="18.75">
      <c r="A463" s="269"/>
      <c r="B463" s="127"/>
      <c r="C463" s="175"/>
      <c r="D463" s="269" t="s">
        <v>27</v>
      </c>
      <c r="E463" s="269"/>
      <c r="F463" s="120"/>
      <c r="G463" s="269"/>
      <c r="H463" s="96"/>
      <c r="I463" s="96"/>
      <c r="J463" s="206"/>
      <c r="K463" s="206"/>
      <c r="L463" s="206"/>
      <c r="M463" s="206"/>
      <c r="N463" s="96"/>
      <c r="O463" s="96"/>
      <c r="P463" s="96"/>
      <c r="Q463" s="96"/>
      <c r="R463" s="408"/>
      <c r="S463" s="98"/>
    </row>
    <row r="464" spans="1:19" ht="18.75">
      <c r="A464" s="269"/>
      <c r="B464" s="127"/>
      <c r="C464" s="175"/>
      <c r="D464" s="269"/>
      <c r="E464" s="269"/>
      <c r="F464" s="120"/>
      <c r="G464" s="269"/>
      <c r="H464" s="96"/>
      <c r="I464" s="96"/>
      <c r="J464" s="96"/>
      <c r="K464" s="96"/>
      <c r="L464" s="96"/>
      <c r="M464" s="96"/>
      <c r="N464" s="96"/>
      <c r="O464" s="96"/>
      <c r="P464" s="96"/>
      <c r="Q464" s="96"/>
      <c r="R464" s="408"/>
      <c r="S464" s="98"/>
    </row>
    <row r="465" spans="1:19" ht="37.5">
      <c r="A465" s="269">
        <v>153</v>
      </c>
      <c r="B465" s="127" t="str">
        <f>$B$462</f>
        <v>AWMZ</v>
      </c>
      <c r="C465" s="227" t="str">
        <f>'[11]Consultancy - Internal use'!$B$24</f>
        <v xml:space="preserve">Establishment of community nurseries </v>
      </c>
      <c r="D465" s="269" t="s">
        <v>26</v>
      </c>
      <c r="E465" s="269" t="str">
        <f t="shared" ref="E465:R465" si="146">E462</f>
        <v>UGX</v>
      </c>
      <c r="F465" s="120">
        <f t="shared" si="146"/>
        <v>400000000</v>
      </c>
      <c r="G465" s="269" t="str">
        <f t="shared" si="146"/>
        <v>GOU</v>
      </c>
      <c r="H465" s="279" t="str">
        <f t="shared" si="146"/>
        <v>shortlist with publicaton of EOI</v>
      </c>
      <c r="I465" s="206" t="str">
        <f t="shared" si="146"/>
        <v xml:space="preserve">Lumpsum </v>
      </c>
      <c r="J465" s="206">
        <f t="shared" si="146"/>
        <v>43698</v>
      </c>
      <c r="K465" s="206">
        <f t="shared" si="146"/>
        <v>43728</v>
      </c>
      <c r="L465" s="206">
        <f t="shared" si="146"/>
        <v>43758</v>
      </c>
      <c r="M465" s="206">
        <f t="shared" si="146"/>
        <v>43788</v>
      </c>
      <c r="N465" s="206">
        <f t="shared" si="146"/>
        <v>43818</v>
      </c>
      <c r="O465" s="206">
        <f t="shared" si="146"/>
        <v>43848</v>
      </c>
      <c r="P465" s="206">
        <f t="shared" si="146"/>
        <v>43878</v>
      </c>
      <c r="Q465" s="206">
        <f t="shared" si="146"/>
        <v>43908</v>
      </c>
      <c r="R465" s="410">
        <f t="shared" si="146"/>
        <v>43938</v>
      </c>
      <c r="S465" s="98"/>
    </row>
    <row r="466" spans="1:19" ht="18.75">
      <c r="A466" s="100"/>
      <c r="B466" s="158"/>
      <c r="C466" s="149"/>
      <c r="D466" s="148" t="s">
        <v>27</v>
      </c>
      <c r="E466" s="148"/>
      <c r="F466" s="120"/>
      <c r="G466" s="89"/>
      <c r="H466" s="96"/>
      <c r="I466" s="206"/>
      <c r="J466" s="282"/>
      <c r="K466" s="283"/>
      <c r="L466" s="206"/>
      <c r="M466" s="206"/>
      <c r="N466" s="284"/>
      <c r="O466" s="284"/>
      <c r="P466" s="284"/>
      <c r="Q466" s="284"/>
      <c r="R466" s="412"/>
      <c r="S466" s="98"/>
    </row>
    <row r="467" spans="1:19" ht="18.75">
      <c r="A467" s="100"/>
      <c r="B467" s="158"/>
      <c r="C467" s="149"/>
      <c r="D467" s="148"/>
      <c r="E467" s="148"/>
      <c r="F467" s="120"/>
      <c r="G467" s="89"/>
      <c r="H467" s="96"/>
      <c r="I467" s="206"/>
      <c r="J467" s="282"/>
      <c r="K467" s="283"/>
      <c r="L467" s="206"/>
      <c r="M467" s="206"/>
      <c r="N467" s="284"/>
      <c r="O467" s="284"/>
      <c r="P467" s="284"/>
      <c r="Q467" s="284"/>
      <c r="R467" s="412"/>
      <c r="S467" s="98"/>
    </row>
    <row r="468" spans="1:19" ht="37.5">
      <c r="A468" s="100">
        <v>154</v>
      </c>
      <c r="B468" s="158" t="str">
        <f>$B$465</f>
        <v>AWMZ</v>
      </c>
      <c r="C468" s="149" t="str">
        <f>'[11]Consultancy - Internal use'!$B$27</f>
        <v>Kiiha CMC</v>
      </c>
      <c r="D468" s="148" t="s">
        <v>26</v>
      </c>
      <c r="E468" s="148" t="str">
        <f t="shared" ref="E468:Q468" si="147">E453</f>
        <v>UGX</v>
      </c>
      <c r="F468" s="120">
        <f t="shared" si="147"/>
        <v>35000000</v>
      </c>
      <c r="G468" s="89" t="str">
        <f t="shared" si="147"/>
        <v>GOU</v>
      </c>
      <c r="H468" s="95" t="str">
        <f t="shared" si="147"/>
        <v xml:space="preserve">Shortlist without publication </v>
      </c>
      <c r="I468" s="206" t="str">
        <f t="shared" si="147"/>
        <v xml:space="preserve">Lumpsum </v>
      </c>
      <c r="J468" s="206">
        <f t="shared" si="147"/>
        <v>43698</v>
      </c>
      <c r="K468" s="206">
        <f t="shared" si="147"/>
        <v>43728</v>
      </c>
      <c r="L468" s="206">
        <f t="shared" si="147"/>
        <v>43758</v>
      </c>
      <c r="M468" s="206">
        <f t="shared" si="147"/>
        <v>43788</v>
      </c>
      <c r="N468" s="206">
        <f t="shared" si="147"/>
        <v>43818</v>
      </c>
      <c r="O468" s="206">
        <f t="shared" si="147"/>
        <v>43848</v>
      </c>
      <c r="P468" s="206">
        <f t="shared" si="147"/>
        <v>43878</v>
      </c>
      <c r="Q468" s="206">
        <f t="shared" si="147"/>
        <v>43908</v>
      </c>
      <c r="R468" s="410"/>
      <c r="S468" s="98"/>
    </row>
    <row r="469" spans="1:19" ht="18.75">
      <c r="A469" s="100"/>
      <c r="B469" s="158"/>
      <c r="C469" s="149"/>
      <c r="D469" s="148" t="s">
        <v>27</v>
      </c>
      <c r="E469" s="148"/>
      <c r="F469" s="120"/>
      <c r="G469" s="89"/>
      <c r="H469" s="96"/>
      <c r="I469" s="206"/>
      <c r="J469" s="282"/>
      <c r="K469" s="283"/>
      <c r="L469" s="206"/>
      <c r="M469" s="206"/>
      <c r="N469" s="284"/>
      <c r="O469" s="284"/>
      <c r="P469" s="284"/>
      <c r="Q469" s="284"/>
      <c r="R469" s="412"/>
      <c r="S469" s="98"/>
    </row>
    <row r="470" spans="1:19" ht="18.75">
      <c r="A470" s="100"/>
      <c r="B470" s="158"/>
      <c r="C470" s="149"/>
      <c r="D470" s="148"/>
      <c r="E470" s="148"/>
      <c r="F470" s="120"/>
      <c r="G470" s="89"/>
      <c r="H470" s="96"/>
      <c r="I470" s="206"/>
      <c r="J470" s="282"/>
      <c r="K470" s="283"/>
      <c r="L470" s="206"/>
      <c r="M470" s="206"/>
      <c r="N470" s="284"/>
      <c r="O470" s="284"/>
      <c r="P470" s="284"/>
      <c r="Q470" s="284"/>
      <c r="R470" s="412"/>
      <c r="S470" s="98"/>
    </row>
    <row r="471" spans="1:19" ht="75">
      <c r="A471" s="100">
        <v>155</v>
      </c>
      <c r="B471" s="158" t="str">
        <f>$B$420</f>
        <v>ITWAD</v>
      </c>
      <c r="C471" s="149" t="s">
        <v>411</v>
      </c>
      <c r="D471" s="148" t="s">
        <v>26</v>
      </c>
      <c r="E471" s="148" t="str">
        <f>E456</f>
        <v>UGX</v>
      </c>
      <c r="F471" s="120">
        <v>200000000</v>
      </c>
      <c r="G471" s="89" t="str">
        <f>G465</f>
        <v>GOU</v>
      </c>
      <c r="H471" s="95" t="str">
        <f>$H$468</f>
        <v xml:space="preserve">Shortlist without publication </v>
      </c>
      <c r="I471" s="96" t="str">
        <f t="shared" ref="I471:R471" si="148">I465</f>
        <v xml:space="preserve">Lumpsum </v>
      </c>
      <c r="J471" s="206">
        <f t="shared" si="148"/>
        <v>43698</v>
      </c>
      <c r="K471" s="206">
        <f t="shared" si="148"/>
        <v>43728</v>
      </c>
      <c r="L471" s="206">
        <f t="shared" si="148"/>
        <v>43758</v>
      </c>
      <c r="M471" s="206">
        <f t="shared" si="148"/>
        <v>43788</v>
      </c>
      <c r="N471" s="97">
        <f t="shared" si="148"/>
        <v>43818</v>
      </c>
      <c r="O471" s="97">
        <f t="shared" si="148"/>
        <v>43848</v>
      </c>
      <c r="P471" s="97">
        <f t="shared" si="148"/>
        <v>43878</v>
      </c>
      <c r="Q471" s="96">
        <f t="shared" si="148"/>
        <v>43908</v>
      </c>
      <c r="R471" s="409">
        <f t="shared" si="148"/>
        <v>43938</v>
      </c>
      <c r="S471" s="98"/>
    </row>
    <row r="472" spans="1:19" ht="18.75">
      <c r="A472" s="100"/>
      <c r="B472" s="158"/>
      <c r="C472" s="149"/>
      <c r="D472" s="148" t="s">
        <v>27</v>
      </c>
      <c r="E472" s="148"/>
      <c r="F472" s="120"/>
      <c r="G472" s="89"/>
      <c r="H472" s="96"/>
      <c r="I472" s="96"/>
      <c r="J472" s="154"/>
      <c r="K472" s="155"/>
      <c r="L472" s="96"/>
      <c r="M472" s="96"/>
      <c r="N472" s="156"/>
      <c r="O472" s="156"/>
      <c r="P472" s="156"/>
      <c r="Q472" s="156"/>
      <c r="R472" s="408"/>
      <c r="S472" s="98"/>
    </row>
    <row r="473" spans="1:19" ht="18.75">
      <c r="A473" s="269"/>
      <c r="B473" s="127"/>
      <c r="C473" s="175"/>
      <c r="D473" s="269"/>
      <c r="E473" s="269"/>
      <c r="F473" s="120"/>
      <c r="G473" s="269"/>
      <c r="H473" s="96"/>
      <c r="I473" s="96"/>
      <c r="J473" s="96"/>
      <c r="K473" s="96"/>
      <c r="L473" s="96"/>
      <c r="M473" s="96"/>
      <c r="N473" s="96"/>
      <c r="O473" s="96"/>
      <c r="P473" s="96"/>
      <c r="Q473" s="96"/>
      <c r="R473" s="408"/>
      <c r="S473" s="98"/>
    </row>
    <row r="474" spans="1:19" ht="75">
      <c r="A474" s="269">
        <v>156</v>
      </c>
      <c r="B474" s="127" t="s">
        <v>412</v>
      </c>
      <c r="C474" s="175" t="s">
        <v>416</v>
      </c>
      <c r="D474" s="269" t="s">
        <v>26</v>
      </c>
      <c r="E474" s="269" t="s">
        <v>38</v>
      </c>
      <c r="F474" s="120">
        <v>6600000000</v>
      </c>
      <c r="G474" s="269" t="s">
        <v>63</v>
      </c>
      <c r="H474" s="95" t="str">
        <f>$H$465</f>
        <v>shortlist with publicaton of EOI</v>
      </c>
      <c r="I474" s="96" t="s">
        <v>50</v>
      </c>
      <c r="J474" s="96" t="s">
        <v>417</v>
      </c>
      <c r="K474" s="206">
        <f t="shared" ref="K474:R474" si="149">J474+20</f>
        <v>43688</v>
      </c>
      <c r="L474" s="206">
        <f t="shared" si="149"/>
        <v>43708</v>
      </c>
      <c r="M474" s="206">
        <f t="shared" si="149"/>
        <v>43728</v>
      </c>
      <c r="N474" s="206">
        <f t="shared" si="149"/>
        <v>43748</v>
      </c>
      <c r="O474" s="206">
        <f t="shared" si="149"/>
        <v>43768</v>
      </c>
      <c r="P474" s="206">
        <f t="shared" si="149"/>
        <v>43788</v>
      </c>
      <c r="Q474" s="206">
        <f t="shared" si="149"/>
        <v>43808</v>
      </c>
      <c r="R474" s="410">
        <f t="shared" si="149"/>
        <v>43828</v>
      </c>
      <c r="S474" s="98"/>
    </row>
    <row r="475" spans="1:19" ht="18.75">
      <c r="A475" s="269"/>
      <c r="B475" s="127"/>
      <c r="C475" s="175"/>
      <c r="D475" s="269" t="s">
        <v>27</v>
      </c>
      <c r="E475" s="269"/>
      <c r="F475" s="120"/>
      <c r="G475" s="269"/>
      <c r="H475" s="96"/>
      <c r="I475" s="96"/>
      <c r="J475" s="96"/>
      <c r="K475" s="96"/>
      <c r="L475" s="96"/>
      <c r="M475" s="96"/>
      <c r="N475" s="96"/>
      <c r="O475" s="96"/>
      <c r="P475" s="96"/>
      <c r="Q475" s="96"/>
      <c r="R475" s="408"/>
      <c r="S475" s="98"/>
    </row>
    <row r="476" spans="1:19" ht="18.75">
      <c r="A476" s="100"/>
      <c r="B476" s="127"/>
      <c r="C476" s="149"/>
      <c r="D476" s="148"/>
      <c r="E476" s="148"/>
      <c r="F476" s="120"/>
      <c r="G476" s="89"/>
      <c r="H476" s="96"/>
      <c r="I476" s="96"/>
      <c r="J476" s="154"/>
      <c r="K476" s="155"/>
      <c r="L476" s="96"/>
      <c r="M476" s="96"/>
      <c r="N476" s="156"/>
      <c r="O476" s="156"/>
      <c r="P476" s="156"/>
      <c r="Q476" s="156"/>
      <c r="R476" s="408"/>
      <c r="S476" s="98"/>
    </row>
    <row r="477" spans="1:19" ht="75">
      <c r="A477" s="100">
        <v>156</v>
      </c>
      <c r="B477" s="127" t="s">
        <v>412</v>
      </c>
      <c r="C477" s="149" t="s">
        <v>418</v>
      </c>
      <c r="D477" s="148" t="s">
        <v>26</v>
      </c>
      <c r="E477" s="148" t="s">
        <v>38</v>
      </c>
      <c r="F477" s="120">
        <v>1500000000</v>
      </c>
      <c r="G477" s="271" t="s">
        <v>63</v>
      </c>
      <c r="H477" s="95" t="str">
        <f>$H$474</f>
        <v>shortlist with publicaton of EOI</v>
      </c>
      <c r="I477" s="96" t="str">
        <f>$I$474</f>
        <v xml:space="preserve">Lumpsum </v>
      </c>
      <c r="J477" s="96" t="s">
        <v>417</v>
      </c>
      <c r="K477" s="206">
        <f t="shared" ref="K477:R477" si="150">J477+20</f>
        <v>43688</v>
      </c>
      <c r="L477" s="206">
        <f t="shared" si="150"/>
        <v>43708</v>
      </c>
      <c r="M477" s="206">
        <f t="shared" si="150"/>
        <v>43728</v>
      </c>
      <c r="N477" s="206">
        <f t="shared" si="150"/>
        <v>43748</v>
      </c>
      <c r="O477" s="206">
        <f t="shared" si="150"/>
        <v>43768</v>
      </c>
      <c r="P477" s="206">
        <f t="shared" si="150"/>
        <v>43788</v>
      </c>
      <c r="Q477" s="206">
        <f t="shared" si="150"/>
        <v>43808</v>
      </c>
      <c r="R477" s="410">
        <f t="shared" si="150"/>
        <v>43828</v>
      </c>
      <c r="S477" s="98"/>
    </row>
    <row r="478" spans="1:19" ht="18.75">
      <c r="A478" s="100"/>
      <c r="B478" s="127"/>
      <c r="C478" s="149"/>
      <c r="D478" s="148" t="s">
        <v>27</v>
      </c>
      <c r="E478" s="148"/>
      <c r="F478" s="120"/>
      <c r="G478" s="271"/>
      <c r="H478" s="96"/>
      <c r="I478" s="96"/>
      <c r="J478" s="96"/>
      <c r="K478" s="96"/>
      <c r="L478" s="96"/>
      <c r="M478" s="96"/>
      <c r="N478" s="96"/>
      <c r="O478" s="96"/>
      <c r="P478" s="96"/>
      <c r="Q478" s="96"/>
      <c r="R478" s="408"/>
      <c r="S478" s="98"/>
    </row>
    <row r="479" spans="1:19" ht="18.75">
      <c r="A479" s="100"/>
      <c r="B479" s="127"/>
      <c r="C479" s="149"/>
      <c r="D479" s="148"/>
      <c r="E479" s="148"/>
      <c r="F479" s="120"/>
      <c r="G479" s="271"/>
      <c r="H479" s="96"/>
      <c r="I479" s="96"/>
      <c r="J479" s="96"/>
      <c r="K479" s="96"/>
      <c r="L479" s="96"/>
      <c r="M479" s="96"/>
      <c r="N479" s="96"/>
      <c r="O479" s="96"/>
      <c r="P479" s="96"/>
      <c r="Q479" s="96"/>
      <c r="R479" s="408"/>
      <c r="S479" s="98"/>
    </row>
    <row r="480" spans="1:19" ht="112.5">
      <c r="A480" s="100">
        <v>157</v>
      </c>
      <c r="B480" s="127" t="s">
        <v>412</v>
      </c>
      <c r="C480" s="149" t="s">
        <v>419</v>
      </c>
      <c r="D480" s="148" t="s">
        <v>26</v>
      </c>
      <c r="E480" s="148" t="s">
        <v>38</v>
      </c>
      <c r="F480" s="120">
        <v>1160026000</v>
      </c>
      <c r="G480" s="271" t="str">
        <f>G477</f>
        <v>GOU</v>
      </c>
      <c r="H480" s="95" t="str">
        <f>H477</f>
        <v>shortlist with publicaton of EOI</v>
      </c>
      <c r="I480" s="96" t="str">
        <f>I477</f>
        <v xml:space="preserve">Lumpsum </v>
      </c>
      <c r="J480" s="96" t="s">
        <v>417</v>
      </c>
      <c r="K480" s="206">
        <f t="shared" ref="K480:R480" si="151">J480+20</f>
        <v>43688</v>
      </c>
      <c r="L480" s="206">
        <f t="shared" si="151"/>
        <v>43708</v>
      </c>
      <c r="M480" s="206">
        <f t="shared" si="151"/>
        <v>43728</v>
      </c>
      <c r="N480" s="206">
        <f t="shared" si="151"/>
        <v>43748</v>
      </c>
      <c r="O480" s="206">
        <f t="shared" si="151"/>
        <v>43768</v>
      </c>
      <c r="P480" s="206">
        <f t="shared" si="151"/>
        <v>43788</v>
      </c>
      <c r="Q480" s="206">
        <f t="shared" si="151"/>
        <v>43808</v>
      </c>
      <c r="R480" s="410">
        <f t="shared" si="151"/>
        <v>43828</v>
      </c>
      <c r="S480" s="98"/>
    </row>
    <row r="481" spans="1:19" ht="18.75">
      <c r="A481" s="100"/>
      <c r="B481" s="127"/>
      <c r="C481" s="149"/>
      <c r="D481" s="148" t="s">
        <v>27</v>
      </c>
      <c r="E481" s="148"/>
      <c r="F481" s="120"/>
      <c r="G481" s="271"/>
      <c r="H481" s="96"/>
      <c r="I481" s="96"/>
      <c r="J481" s="96"/>
      <c r="K481" s="96"/>
      <c r="L481" s="96"/>
      <c r="M481" s="96"/>
      <c r="N481" s="96"/>
      <c r="O481" s="96"/>
      <c r="P481" s="96"/>
      <c r="Q481" s="96"/>
      <c r="R481" s="408"/>
      <c r="S481" s="98"/>
    </row>
    <row r="482" spans="1:19" ht="18.75">
      <c r="A482" s="100"/>
      <c r="B482" s="127"/>
      <c r="C482" s="149"/>
      <c r="D482" s="148"/>
      <c r="E482" s="148"/>
      <c r="F482" s="120"/>
      <c r="G482" s="271"/>
      <c r="H482" s="96"/>
      <c r="I482" s="96"/>
      <c r="J482" s="96"/>
      <c r="K482" s="96"/>
      <c r="L482" s="96"/>
      <c r="M482" s="96"/>
      <c r="N482" s="96"/>
      <c r="O482" s="96"/>
      <c r="P482" s="96"/>
      <c r="Q482" s="96"/>
      <c r="R482" s="408"/>
      <c r="S482" s="98"/>
    </row>
    <row r="483" spans="1:19" ht="158.25">
      <c r="A483" s="100">
        <v>158</v>
      </c>
      <c r="B483" s="127" t="s">
        <v>412</v>
      </c>
      <c r="C483" s="291" t="s">
        <v>420</v>
      </c>
      <c r="D483" s="271" t="s">
        <v>26</v>
      </c>
      <c r="E483" s="271" t="s">
        <v>38</v>
      </c>
      <c r="F483" s="120">
        <v>1160026000</v>
      </c>
      <c r="G483" s="271" t="str">
        <f>G480</f>
        <v>GOU</v>
      </c>
      <c r="H483" s="95" t="str">
        <f>H480</f>
        <v>shortlist with publicaton of EOI</v>
      </c>
      <c r="I483" s="96" t="str">
        <f>I480</f>
        <v xml:space="preserve">Lumpsum </v>
      </c>
      <c r="J483" s="96" t="s">
        <v>417</v>
      </c>
      <c r="K483" s="206">
        <f t="shared" ref="K483:R483" si="152">J483+20</f>
        <v>43688</v>
      </c>
      <c r="L483" s="206">
        <f t="shared" si="152"/>
        <v>43708</v>
      </c>
      <c r="M483" s="206">
        <f t="shared" si="152"/>
        <v>43728</v>
      </c>
      <c r="N483" s="206">
        <f t="shared" si="152"/>
        <v>43748</v>
      </c>
      <c r="O483" s="206">
        <f t="shared" si="152"/>
        <v>43768</v>
      </c>
      <c r="P483" s="206">
        <f t="shared" si="152"/>
        <v>43788</v>
      </c>
      <c r="Q483" s="206">
        <f t="shared" si="152"/>
        <v>43808</v>
      </c>
      <c r="R483" s="410">
        <f t="shared" si="152"/>
        <v>43828</v>
      </c>
      <c r="S483" s="98"/>
    </row>
    <row r="484" spans="1:19" ht="18.75">
      <c r="A484" s="100"/>
      <c r="B484" s="127"/>
      <c r="C484" s="149"/>
      <c r="D484" s="148" t="s">
        <v>27</v>
      </c>
      <c r="E484" s="148"/>
      <c r="F484" s="287"/>
      <c r="G484" s="271"/>
      <c r="H484" s="96"/>
      <c r="I484" s="96"/>
      <c r="J484" s="96"/>
      <c r="K484" s="96"/>
      <c r="L484" s="96"/>
      <c r="M484" s="96"/>
      <c r="N484" s="96"/>
      <c r="O484" s="96"/>
      <c r="P484" s="96"/>
      <c r="Q484" s="96"/>
      <c r="R484" s="408"/>
      <c r="S484" s="98"/>
    </row>
    <row r="485" spans="1:19" ht="18.75">
      <c r="A485" s="100"/>
      <c r="B485" s="127"/>
      <c r="C485" s="149"/>
      <c r="D485" s="148"/>
      <c r="E485" s="148"/>
      <c r="F485" s="287"/>
      <c r="G485" s="271"/>
      <c r="H485" s="96"/>
      <c r="I485" s="96"/>
      <c r="J485" s="96"/>
      <c r="K485" s="96"/>
      <c r="L485" s="96"/>
      <c r="M485" s="96"/>
      <c r="N485" s="96"/>
      <c r="O485" s="96"/>
      <c r="P485" s="96"/>
      <c r="Q485" s="96"/>
      <c r="R485" s="408"/>
      <c r="S485" s="98"/>
    </row>
    <row r="486" spans="1:19" ht="225">
      <c r="A486" s="100">
        <v>159</v>
      </c>
      <c r="B486" s="127" t="s">
        <v>412</v>
      </c>
      <c r="C486" s="149" t="s">
        <v>421</v>
      </c>
      <c r="D486" s="148" t="s">
        <v>26</v>
      </c>
      <c r="E486" s="148" t="s">
        <v>38</v>
      </c>
      <c r="F486" s="287">
        <v>899878000</v>
      </c>
      <c r="G486" s="271" t="str">
        <f>G483</f>
        <v>GOU</v>
      </c>
      <c r="H486" s="95" t="str">
        <f>H483</f>
        <v>shortlist with publicaton of EOI</v>
      </c>
      <c r="I486" s="96" t="str">
        <f>I483</f>
        <v xml:space="preserve">Lumpsum </v>
      </c>
      <c r="J486" s="96" t="s">
        <v>417</v>
      </c>
      <c r="K486" s="206">
        <f t="shared" ref="K486:R486" si="153">J486+20</f>
        <v>43688</v>
      </c>
      <c r="L486" s="206">
        <f t="shared" si="153"/>
        <v>43708</v>
      </c>
      <c r="M486" s="206">
        <f t="shared" si="153"/>
        <v>43728</v>
      </c>
      <c r="N486" s="206">
        <f t="shared" si="153"/>
        <v>43748</v>
      </c>
      <c r="O486" s="206">
        <f t="shared" si="153"/>
        <v>43768</v>
      </c>
      <c r="P486" s="206">
        <f t="shared" si="153"/>
        <v>43788</v>
      </c>
      <c r="Q486" s="206">
        <f t="shared" si="153"/>
        <v>43808</v>
      </c>
      <c r="R486" s="410">
        <f t="shared" si="153"/>
        <v>43828</v>
      </c>
      <c r="S486" s="98"/>
    </row>
    <row r="487" spans="1:19" ht="18.75">
      <c r="A487" s="100"/>
      <c r="B487" s="127"/>
      <c r="C487" s="149"/>
      <c r="D487" s="148" t="s">
        <v>27</v>
      </c>
      <c r="E487" s="148"/>
      <c r="F487" s="287"/>
      <c r="G487" s="271"/>
      <c r="H487" s="96"/>
      <c r="I487" s="96"/>
      <c r="J487" s="96"/>
      <c r="K487" s="96"/>
      <c r="L487" s="96"/>
      <c r="M487" s="96"/>
      <c r="N487" s="96"/>
      <c r="O487" s="96"/>
      <c r="P487" s="96"/>
      <c r="Q487" s="96"/>
      <c r="R487" s="408"/>
      <c r="S487" s="98"/>
    </row>
    <row r="488" spans="1:19" ht="18.75">
      <c r="A488" s="100"/>
      <c r="B488" s="127"/>
      <c r="C488" s="149"/>
      <c r="D488" s="148"/>
      <c r="E488" s="148"/>
      <c r="F488" s="287"/>
      <c r="G488" s="271"/>
      <c r="H488" s="96"/>
      <c r="I488" s="96"/>
      <c r="J488" s="96"/>
      <c r="K488" s="96"/>
      <c r="L488" s="96"/>
      <c r="M488" s="96"/>
      <c r="N488" s="96"/>
      <c r="O488" s="96"/>
      <c r="P488" s="96"/>
      <c r="Q488" s="96"/>
      <c r="R488" s="408"/>
      <c r="S488" s="98"/>
    </row>
    <row r="489" spans="1:19" ht="75">
      <c r="A489" s="100">
        <v>160</v>
      </c>
      <c r="B489" s="127" t="s">
        <v>412</v>
      </c>
      <c r="C489" s="149" t="s">
        <v>422</v>
      </c>
      <c r="D489" s="148" t="s">
        <v>26</v>
      </c>
      <c r="E489" s="148" t="s">
        <v>38</v>
      </c>
      <c r="F489" s="287">
        <v>500000000</v>
      </c>
      <c r="G489" s="271" t="str">
        <f t="shared" ref="G489:R489" si="154">G486</f>
        <v>GOU</v>
      </c>
      <c r="H489" s="95" t="str">
        <f t="shared" si="154"/>
        <v>shortlist with publicaton of EOI</v>
      </c>
      <c r="I489" s="96" t="str">
        <f t="shared" si="154"/>
        <v xml:space="preserve">Lumpsum </v>
      </c>
      <c r="J489" s="96" t="str">
        <f t="shared" si="154"/>
        <v>22-7-19</v>
      </c>
      <c r="K489" s="206">
        <f t="shared" si="154"/>
        <v>43688</v>
      </c>
      <c r="L489" s="206">
        <f t="shared" si="154"/>
        <v>43708</v>
      </c>
      <c r="M489" s="206">
        <f t="shared" si="154"/>
        <v>43728</v>
      </c>
      <c r="N489" s="206">
        <f t="shared" si="154"/>
        <v>43748</v>
      </c>
      <c r="O489" s="206">
        <f t="shared" si="154"/>
        <v>43768</v>
      </c>
      <c r="P489" s="206">
        <f t="shared" si="154"/>
        <v>43788</v>
      </c>
      <c r="Q489" s="206">
        <f t="shared" si="154"/>
        <v>43808</v>
      </c>
      <c r="R489" s="412">
        <f t="shared" si="154"/>
        <v>43828</v>
      </c>
      <c r="S489" s="257"/>
    </row>
    <row r="490" spans="1:19" ht="18.75">
      <c r="A490" s="100"/>
      <c r="B490" s="127"/>
      <c r="C490" s="149"/>
      <c r="D490" s="148" t="s">
        <v>27</v>
      </c>
      <c r="E490" s="148"/>
      <c r="F490" s="287"/>
      <c r="G490" s="271"/>
      <c r="H490" s="96"/>
      <c r="I490" s="96"/>
      <c r="J490" s="96"/>
      <c r="K490" s="96"/>
      <c r="L490" s="96"/>
      <c r="M490" s="96"/>
      <c r="N490" s="96"/>
      <c r="O490" s="96"/>
      <c r="P490" s="96"/>
      <c r="Q490" s="96"/>
      <c r="R490" s="408"/>
      <c r="S490" s="98"/>
    </row>
    <row r="491" spans="1:19" ht="18.75">
      <c r="A491" s="100"/>
      <c r="B491" s="127"/>
      <c r="C491" s="149"/>
      <c r="D491" s="148"/>
      <c r="E491" s="148"/>
      <c r="F491" s="287"/>
      <c r="G491" s="271"/>
      <c r="H491" s="96"/>
      <c r="I491" s="96"/>
      <c r="J491" s="96"/>
      <c r="K491" s="96"/>
      <c r="L491" s="96"/>
      <c r="M491" s="96"/>
      <c r="N491" s="96"/>
      <c r="O491" s="96"/>
      <c r="P491" s="96"/>
      <c r="Q491" s="96"/>
      <c r="R491" s="408"/>
      <c r="S491" s="98"/>
    </row>
    <row r="492" spans="1:19" ht="243.75">
      <c r="A492" s="100">
        <v>161</v>
      </c>
      <c r="B492" s="127" t="s">
        <v>412</v>
      </c>
      <c r="C492" s="149" t="s">
        <v>423</v>
      </c>
      <c r="D492" s="148" t="s">
        <v>26</v>
      </c>
      <c r="E492" s="148" t="s">
        <v>38</v>
      </c>
      <c r="F492" s="287">
        <v>2985636367</v>
      </c>
      <c r="G492" s="271" t="s">
        <v>63</v>
      </c>
      <c r="H492" s="95" t="s">
        <v>385</v>
      </c>
      <c r="I492" s="96" t="s">
        <v>50</v>
      </c>
      <c r="J492" s="96" t="s">
        <v>424</v>
      </c>
      <c r="K492" s="206">
        <f t="shared" ref="K492:R492" si="155">J492+20</f>
        <v>43697</v>
      </c>
      <c r="L492" s="206">
        <f t="shared" si="155"/>
        <v>43717</v>
      </c>
      <c r="M492" s="206">
        <f t="shared" si="155"/>
        <v>43737</v>
      </c>
      <c r="N492" s="206">
        <f t="shared" si="155"/>
        <v>43757</v>
      </c>
      <c r="O492" s="206">
        <f t="shared" si="155"/>
        <v>43777</v>
      </c>
      <c r="P492" s="206">
        <f t="shared" si="155"/>
        <v>43797</v>
      </c>
      <c r="Q492" s="206">
        <f t="shared" si="155"/>
        <v>43817</v>
      </c>
      <c r="R492" s="410">
        <f t="shared" si="155"/>
        <v>43837</v>
      </c>
      <c r="S492" s="98"/>
    </row>
    <row r="493" spans="1:19" ht="18.75">
      <c r="A493" s="100"/>
      <c r="B493" s="127"/>
      <c r="C493" s="149"/>
      <c r="D493" s="148" t="s">
        <v>27</v>
      </c>
      <c r="E493" s="148"/>
      <c r="F493" s="287"/>
      <c r="G493" s="271"/>
      <c r="H493" s="96"/>
      <c r="I493" s="96"/>
      <c r="J493" s="96"/>
      <c r="K493" s="96"/>
      <c r="L493" s="96"/>
      <c r="M493" s="96"/>
      <c r="N493" s="96"/>
      <c r="O493" s="96"/>
      <c r="P493" s="96"/>
      <c r="Q493" s="96"/>
      <c r="R493" s="408"/>
      <c r="S493" s="98"/>
    </row>
    <row r="494" spans="1:19" ht="31.5" customHeight="1">
      <c r="A494" s="100"/>
      <c r="B494" s="127"/>
      <c r="C494" s="149"/>
      <c r="D494" s="148"/>
      <c r="E494" s="148"/>
      <c r="F494" s="287"/>
      <c r="G494" s="271"/>
      <c r="H494" s="96"/>
      <c r="I494" s="96"/>
      <c r="J494" s="96"/>
      <c r="K494" s="96"/>
      <c r="L494" s="96"/>
      <c r="M494" s="96"/>
      <c r="N494" s="96"/>
      <c r="O494" s="96"/>
      <c r="P494" s="96"/>
      <c r="Q494" s="96"/>
      <c r="R494" s="408"/>
      <c r="S494" s="98"/>
    </row>
    <row r="495" spans="1:19" ht="243.75">
      <c r="A495" s="100">
        <v>162</v>
      </c>
      <c r="B495" s="127" t="s">
        <v>412</v>
      </c>
      <c r="C495" s="149" t="s">
        <v>425</v>
      </c>
      <c r="D495" s="148" t="s">
        <v>26</v>
      </c>
      <c r="E495" s="148" t="s">
        <v>38</v>
      </c>
      <c r="F495" s="287">
        <v>2999609600</v>
      </c>
      <c r="G495" s="271" t="s">
        <v>63</v>
      </c>
      <c r="H495" s="95" t="s">
        <v>385</v>
      </c>
      <c r="I495" s="96" t="s">
        <v>50</v>
      </c>
      <c r="J495" s="96" t="s">
        <v>424</v>
      </c>
      <c r="K495" s="206">
        <f t="shared" ref="K495:R495" si="156">J495+20</f>
        <v>43697</v>
      </c>
      <c r="L495" s="206">
        <f t="shared" si="156"/>
        <v>43717</v>
      </c>
      <c r="M495" s="206">
        <f t="shared" si="156"/>
        <v>43737</v>
      </c>
      <c r="N495" s="206">
        <f t="shared" si="156"/>
        <v>43757</v>
      </c>
      <c r="O495" s="206">
        <f t="shared" si="156"/>
        <v>43777</v>
      </c>
      <c r="P495" s="206">
        <f t="shared" si="156"/>
        <v>43797</v>
      </c>
      <c r="Q495" s="206">
        <f t="shared" si="156"/>
        <v>43817</v>
      </c>
      <c r="R495" s="410">
        <f t="shared" si="156"/>
        <v>43837</v>
      </c>
      <c r="S495" s="98"/>
    </row>
    <row r="496" spans="1:19" ht="18.75">
      <c r="A496" s="100"/>
      <c r="B496" s="127"/>
      <c r="C496" s="149"/>
      <c r="D496" s="148" t="s">
        <v>27</v>
      </c>
      <c r="E496" s="148"/>
      <c r="F496" s="287"/>
      <c r="G496" s="271"/>
      <c r="H496" s="96"/>
      <c r="I496" s="96"/>
      <c r="J496" s="96"/>
      <c r="K496" s="96"/>
      <c r="L496" s="96"/>
      <c r="M496" s="96"/>
      <c r="N496" s="96"/>
      <c r="O496" s="96"/>
      <c r="P496" s="96"/>
      <c r="Q496" s="96"/>
      <c r="R496" s="408"/>
      <c r="S496" s="98"/>
    </row>
    <row r="497" spans="1:19" ht="18.75">
      <c r="A497" s="100"/>
      <c r="B497" s="127"/>
      <c r="C497" s="149"/>
      <c r="D497" s="148"/>
      <c r="E497" s="148"/>
      <c r="F497" s="287"/>
      <c r="G497" s="271"/>
      <c r="H497" s="96"/>
      <c r="I497" s="96"/>
      <c r="J497" s="96"/>
      <c r="K497" s="96"/>
      <c r="L497" s="96"/>
      <c r="M497" s="96"/>
      <c r="N497" s="96"/>
      <c r="O497" s="96"/>
      <c r="P497" s="96"/>
      <c r="Q497" s="96"/>
      <c r="R497" s="408"/>
      <c r="S497" s="98"/>
    </row>
    <row r="498" spans="1:19" ht="279" customHeight="1">
      <c r="A498" s="100">
        <v>165</v>
      </c>
      <c r="B498" s="127" t="s">
        <v>412</v>
      </c>
      <c r="C498" s="149" t="s">
        <v>426</v>
      </c>
      <c r="D498" s="148" t="s">
        <v>26</v>
      </c>
      <c r="E498" s="148" t="s">
        <v>38</v>
      </c>
      <c r="F498" s="287">
        <v>3724757872</v>
      </c>
      <c r="G498" s="271" t="s">
        <v>63</v>
      </c>
      <c r="H498" s="143" t="str">
        <f>$H$492</f>
        <v>shortlist with publicaton of EOI</v>
      </c>
      <c r="I498" s="96" t="str">
        <f>$I$609</f>
        <v xml:space="preserve">Lumpsum </v>
      </c>
      <c r="J498" s="206" t="s">
        <v>477</v>
      </c>
      <c r="K498" s="206">
        <f t="shared" ref="K498:R498" si="157">J498+30</f>
        <v>43705</v>
      </c>
      <c r="L498" s="206">
        <f t="shared" si="157"/>
        <v>43735</v>
      </c>
      <c r="M498" s="206">
        <f t="shared" si="157"/>
        <v>43765</v>
      </c>
      <c r="N498" s="206">
        <f t="shared" si="157"/>
        <v>43795</v>
      </c>
      <c r="O498" s="206">
        <f t="shared" si="157"/>
        <v>43825</v>
      </c>
      <c r="P498" s="206">
        <f t="shared" si="157"/>
        <v>43855</v>
      </c>
      <c r="Q498" s="206">
        <f t="shared" si="157"/>
        <v>43885</v>
      </c>
      <c r="R498" s="410">
        <f t="shared" si="157"/>
        <v>43915</v>
      </c>
      <c r="S498" s="98"/>
    </row>
    <row r="499" spans="1:19" ht="18.75">
      <c r="A499" s="100"/>
      <c r="B499" s="158"/>
      <c r="C499" s="149"/>
      <c r="D499" s="148" t="s">
        <v>27</v>
      </c>
      <c r="E499" s="148"/>
      <c r="F499" s="287"/>
      <c r="G499" s="271"/>
      <c r="H499" s="96"/>
      <c r="I499" s="96"/>
      <c r="J499" s="206"/>
      <c r="K499" s="206"/>
      <c r="L499" s="206"/>
      <c r="M499" s="206"/>
      <c r="N499" s="206"/>
      <c r="O499" s="206"/>
      <c r="P499" s="206"/>
      <c r="Q499" s="206"/>
      <c r="R499" s="412"/>
      <c r="S499" s="98"/>
    </row>
    <row r="500" spans="1:19" ht="18.75">
      <c r="A500" s="100"/>
      <c r="B500" s="158"/>
      <c r="C500" s="149"/>
      <c r="D500" s="148"/>
      <c r="E500" s="148"/>
      <c r="F500" s="287"/>
      <c r="G500" s="271"/>
      <c r="H500" s="96"/>
      <c r="I500" s="96"/>
      <c r="J500" s="206"/>
      <c r="K500" s="206"/>
      <c r="L500" s="206"/>
      <c r="M500" s="206"/>
      <c r="N500" s="206"/>
      <c r="O500" s="206"/>
      <c r="P500" s="206"/>
      <c r="Q500" s="206"/>
      <c r="R500" s="412"/>
      <c r="S500" s="98"/>
    </row>
    <row r="501" spans="1:19" ht="112.5">
      <c r="A501" s="100">
        <v>166</v>
      </c>
      <c r="B501" s="127" t="s">
        <v>412</v>
      </c>
      <c r="C501" s="149" t="s">
        <v>427</v>
      </c>
      <c r="D501" s="148" t="s">
        <v>26</v>
      </c>
      <c r="E501" s="148" t="s">
        <v>38</v>
      </c>
      <c r="F501" s="287">
        <v>2500000000</v>
      </c>
      <c r="G501" s="271" t="s">
        <v>63</v>
      </c>
      <c r="H501" s="143" t="str">
        <f>$H$492</f>
        <v>shortlist with publicaton of EOI</v>
      </c>
      <c r="I501" s="96" t="str">
        <f>$I$609</f>
        <v xml:space="preserve">Lumpsum </v>
      </c>
      <c r="J501" s="206" t="s">
        <v>477</v>
      </c>
      <c r="K501" s="206">
        <f t="shared" ref="K501:R501" si="158">J501+30</f>
        <v>43705</v>
      </c>
      <c r="L501" s="206">
        <f t="shared" si="158"/>
        <v>43735</v>
      </c>
      <c r="M501" s="206">
        <f t="shared" si="158"/>
        <v>43765</v>
      </c>
      <c r="N501" s="206">
        <f t="shared" si="158"/>
        <v>43795</v>
      </c>
      <c r="O501" s="206">
        <f t="shared" si="158"/>
        <v>43825</v>
      </c>
      <c r="P501" s="206">
        <f t="shared" si="158"/>
        <v>43855</v>
      </c>
      <c r="Q501" s="206">
        <f t="shared" si="158"/>
        <v>43885</v>
      </c>
      <c r="R501" s="410">
        <f t="shared" si="158"/>
        <v>43915</v>
      </c>
      <c r="S501" s="98"/>
    </row>
    <row r="502" spans="1:19" ht="18.75">
      <c r="A502" s="100"/>
      <c r="B502" s="158"/>
      <c r="C502" s="149"/>
      <c r="D502" s="148" t="s">
        <v>27</v>
      </c>
      <c r="E502" s="148"/>
      <c r="F502" s="287"/>
      <c r="G502" s="271"/>
      <c r="H502" s="96"/>
      <c r="I502" s="96"/>
      <c r="J502" s="206"/>
      <c r="K502" s="206"/>
      <c r="L502" s="206"/>
      <c r="M502" s="206"/>
      <c r="N502" s="206"/>
      <c r="O502" s="206"/>
      <c r="P502" s="206"/>
      <c r="Q502" s="206"/>
      <c r="R502" s="412"/>
      <c r="S502" s="98"/>
    </row>
    <row r="503" spans="1:19" ht="18.75">
      <c r="A503" s="100"/>
      <c r="B503" s="158"/>
      <c r="C503" s="149"/>
      <c r="D503" s="148"/>
      <c r="E503" s="148"/>
      <c r="F503" s="287"/>
      <c r="G503" s="271"/>
      <c r="H503" s="96"/>
      <c r="I503" s="96"/>
      <c r="J503" s="206"/>
      <c r="K503" s="206"/>
      <c r="L503" s="206"/>
      <c r="M503" s="206"/>
      <c r="N503" s="206"/>
      <c r="O503" s="206"/>
      <c r="P503" s="206"/>
      <c r="Q503" s="206"/>
      <c r="R503" s="412"/>
      <c r="S503" s="98"/>
    </row>
    <row r="504" spans="1:19" ht="131.25">
      <c r="A504" s="100">
        <v>167</v>
      </c>
      <c r="B504" s="127" t="s">
        <v>412</v>
      </c>
      <c r="C504" s="149" t="s">
        <v>428</v>
      </c>
      <c r="D504" s="148" t="s">
        <v>26</v>
      </c>
      <c r="E504" s="148" t="s">
        <v>38</v>
      </c>
      <c r="F504" s="287">
        <v>3000000000</v>
      </c>
      <c r="G504" s="271" t="s">
        <v>63</v>
      </c>
      <c r="H504" s="143" t="str">
        <f>$H$492</f>
        <v>shortlist with publicaton of EOI</v>
      </c>
      <c r="I504" s="96" t="str">
        <f>$I$609</f>
        <v xml:space="preserve">Lumpsum </v>
      </c>
      <c r="J504" s="206" t="s">
        <v>477</v>
      </c>
      <c r="K504" s="206">
        <f t="shared" ref="K504:R504" si="159">J504+30</f>
        <v>43705</v>
      </c>
      <c r="L504" s="206">
        <f t="shared" si="159"/>
        <v>43735</v>
      </c>
      <c r="M504" s="206">
        <f t="shared" si="159"/>
        <v>43765</v>
      </c>
      <c r="N504" s="206">
        <f t="shared" si="159"/>
        <v>43795</v>
      </c>
      <c r="O504" s="206">
        <f t="shared" si="159"/>
        <v>43825</v>
      </c>
      <c r="P504" s="206">
        <f t="shared" si="159"/>
        <v>43855</v>
      </c>
      <c r="Q504" s="206">
        <f t="shared" si="159"/>
        <v>43885</v>
      </c>
      <c r="R504" s="410">
        <f t="shared" si="159"/>
        <v>43915</v>
      </c>
      <c r="S504" s="98"/>
    </row>
    <row r="505" spans="1:19" ht="18.75">
      <c r="A505" s="100"/>
      <c r="B505" s="158"/>
      <c r="C505" s="149"/>
      <c r="D505" s="148" t="s">
        <v>27</v>
      </c>
      <c r="E505" s="148"/>
      <c r="F505" s="287"/>
      <c r="G505" s="271"/>
      <c r="H505" s="96"/>
      <c r="I505" s="96"/>
      <c r="J505" s="206"/>
      <c r="K505" s="206"/>
      <c r="L505" s="206"/>
      <c r="M505" s="206"/>
      <c r="N505" s="206"/>
      <c r="O505" s="206"/>
      <c r="P505" s="206"/>
      <c r="Q505" s="206"/>
      <c r="R505" s="412"/>
      <c r="S505" s="98"/>
    </row>
    <row r="506" spans="1:19" ht="18.75">
      <c r="A506" s="100"/>
      <c r="B506" s="158"/>
      <c r="C506" s="149"/>
      <c r="D506" s="148"/>
      <c r="E506" s="148"/>
      <c r="F506" s="287"/>
      <c r="G506" s="271"/>
      <c r="H506" s="96"/>
      <c r="I506" s="96"/>
      <c r="J506" s="206"/>
      <c r="K506" s="206"/>
      <c r="L506" s="206"/>
      <c r="M506" s="206"/>
      <c r="N506" s="206"/>
      <c r="O506" s="206"/>
      <c r="P506" s="206"/>
      <c r="Q506" s="206"/>
      <c r="R506" s="412"/>
      <c r="S506" s="98"/>
    </row>
    <row r="507" spans="1:19" ht="75">
      <c r="A507" s="100">
        <v>168</v>
      </c>
      <c r="B507" s="127" t="s">
        <v>412</v>
      </c>
      <c r="C507" s="149" t="s">
        <v>429</v>
      </c>
      <c r="D507" s="148" t="s">
        <v>26</v>
      </c>
      <c r="E507" s="148" t="s">
        <v>38</v>
      </c>
      <c r="F507" s="287">
        <v>3168696000</v>
      </c>
      <c r="G507" s="271" t="s">
        <v>63</v>
      </c>
      <c r="H507" s="143" t="str">
        <f>$H$492</f>
        <v>shortlist with publicaton of EOI</v>
      </c>
      <c r="I507" s="96" t="str">
        <f>$I$609</f>
        <v xml:space="preserve">Lumpsum </v>
      </c>
      <c r="J507" s="206" t="s">
        <v>477</v>
      </c>
      <c r="K507" s="206">
        <f t="shared" ref="K507:R508" si="160">J507+30</f>
        <v>43705</v>
      </c>
      <c r="L507" s="206">
        <f t="shared" si="160"/>
        <v>43735</v>
      </c>
      <c r="M507" s="206">
        <f t="shared" si="160"/>
        <v>43765</v>
      </c>
      <c r="N507" s="206">
        <f t="shared" si="160"/>
        <v>43795</v>
      </c>
      <c r="O507" s="206">
        <f t="shared" si="160"/>
        <v>43825</v>
      </c>
      <c r="P507" s="206">
        <f t="shared" si="160"/>
        <v>43855</v>
      </c>
      <c r="Q507" s="206">
        <f t="shared" si="160"/>
        <v>43885</v>
      </c>
      <c r="R507" s="410">
        <f t="shared" si="160"/>
        <v>43915</v>
      </c>
      <c r="S507" s="98"/>
    </row>
    <row r="508" spans="1:19" ht="84" customHeight="1">
      <c r="A508" s="100"/>
      <c r="B508" s="158"/>
      <c r="C508" s="149"/>
      <c r="D508" s="148" t="s">
        <v>27</v>
      </c>
      <c r="E508" s="148"/>
      <c r="F508" s="287"/>
      <c r="G508" s="271"/>
      <c r="H508" s="96"/>
      <c r="I508" s="96" t="str">
        <f>$I$609</f>
        <v xml:space="preserve">Lumpsum </v>
      </c>
      <c r="J508" s="206" t="s">
        <v>477</v>
      </c>
      <c r="K508" s="206">
        <f t="shared" si="160"/>
        <v>43705</v>
      </c>
      <c r="L508" s="206">
        <f t="shared" si="160"/>
        <v>43735</v>
      </c>
      <c r="M508" s="206">
        <f t="shared" si="160"/>
        <v>43765</v>
      </c>
      <c r="N508" s="206">
        <f t="shared" si="160"/>
        <v>43795</v>
      </c>
      <c r="O508" s="206">
        <f t="shared" si="160"/>
        <v>43825</v>
      </c>
      <c r="P508" s="206">
        <f t="shared" si="160"/>
        <v>43855</v>
      </c>
      <c r="Q508" s="206">
        <f t="shared" si="160"/>
        <v>43885</v>
      </c>
      <c r="R508" s="410">
        <f t="shared" si="160"/>
        <v>43915</v>
      </c>
      <c r="S508" s="98"/>
    </row>
    <row r="509" spans="1:19" ht="18.75">
      <c r="A509" s="100"/>
      <c r="B509" s="158"/>
      <c r="C509" s="149"/>
      <c r="D509" s="148"/>
      <c r="E509" s="148"/>
      <c r="F509" s="287"/>
      <c r="G509" s="271"/>
      <c r="H509" s="96"/>
      <c r="I509" s="96"/>
      <c r="J509" s="206"/>
      <c r="K509" s="206"/>
      <c r="L509" s="206"/>
      <c r="M509" s="206"/>
      <c r="N509" s="206"/>
      <c r="O509" s="206"/>
      <c r="P509" s="206"/>
      <c r="Q509" s="206"/>
      <c r="R509" s="412"/>
      <c r="S509" s="98"/>
    </row>
    <row r="510" spans="1:19" ht="112.5">
      <c r="A510" s="100">
        <v>169</v>
      </c>
      <c r="B510" s="158" t="str">
        <f>$B$507</f>
        <v>WfP</v>
      </c>
      <c r="C510" s="149" t="s">
        <v>430</v>
      </c>
      <c r="D510" s="148" t="s">
        <v>26</v>
      </c>
      <c r="E510" s="148" t="s">
        <v>38</v>
      </c>
      <c r="F510" s="287">
        <v>1713109840</v>
      </c>
      <c r="G510" s="271" t="s">
        <v>63</v>
      </c>
      <c r="H510" s="143" t="str">
        <f>$H$492</f>
        <v>shortlist with publicaton of EOI</v>
      </c>
      <c r="I510" s="96" t="str">
        <f>$I$609</f>
        <v xml:space="preserve">Lumpsum </v>
      </c>
      <c r="J510" s="206" t="s">
        <v>477</v>
      </c>
      <c r="K510" s="206">
        <f t="shared" ref="K510:R510" si="161">J510+30</f>
        <v>43705</v>
      </c>
      <c r="L510" s="206">
        <f t="shared" si="161"/>
        <v>43735</v>
      </c>
      <c r="M510" s="206">
        <f t="shared" si="161"/>
        <v>43765</v>
      </c>
      <c r="N510" s="206">
        <f t="shared" si="161"/>
        <v>43795</v>
      </c>
      <c r="O510" s="206">
        <f t="shared" si="161"/>
        <v>43825</v>
      </c>
      <c r="P510" s="206">
        <f t="shared" si="161"/>
        <v>43855</v>
      </c>
      <c r="Q510" s="206">
        <f t="shared" si="161"/>
        <v>43885</v>
      </c>
      <c r="R510" s="410">
        <f t="shared" si="161"/>
        <v>43915</v>
      </c>
      <c r="S510" s="98"/>
    </row>
    <row r="511" spans="1:19" ht="18.75">
      <c r="A511" s="100"/>
      <c r="B511" s="158"/>
      <c r="C511" s="149"/>
      <c r="D511" s="148" t="s">
        <v>27</v>
      </c>
      <c r="E511" s="148"/>
      <c r="F511" s="287"/>
      <c r="G511" s="271"/>
      <c r="H511" s="96"/>
      <c r="I511" s="96"/>
      <c r="J511" s="206"/>
      <c r="K511" s="206"/>
      <c r="L511" s="206"/>
      <c r="M511" s="206"/>
      <c r="N511" s="206"/>
      <c r="O511" s="206"/>
      <c r="P511" s="206"/>
      <c r="Q511" s="206"/>
      <c r="R511" s="412"/>
      <c r="S511" s="98"/>
    </row>
    <row r="512" spans="1:19" ht="18.75">
      <c r="A512" s="100"/>
      <c r="B512" s="158"/>
      <c r="C512" s="149"/>
      <c r="D512" s="148"/>
      <c r="E512" s="148"/>
      <c r="F512" s="287"/>
      <c r="G512" s="271"/>
      <c r="H512" s="96"/>
      <c r="I512" s="96"/>
      <c r="J512" s="206"/>
      <c r="K512" s="206"/>
      <c r="L512" s="206"/>
      <c r="M512" s="206"/>
      <c r="N512" s="206"/>
      <c r="O512" s="206"/>
      <c r="P512" s="206"/>
      <c r="Q512" s="206"/>
      <c r="R512" s="412"/>
      <c r="S512" s="98"/>
    </row>
    <row r="513" spans="1:19" ht="131.25">
      <c r="A513" s="100">
        <v>170</v>
      </c>
      <c r="B513" s="158" t="str">
        <f>$B$507</f>
        <v>WfP</v>
      </c>
      <c r="C513" s="149" t="s">
        <v>431</v>
      </c>
      <c r="D513" s="148" t="s">
        <v>26</v>
      </c>
      <c r="E513" s="148" t="s">
        <v>38</v>
      </c>
      <c r="F513" s="287">
        <v>1394451800</v>
      </c>
      <c r="G513" s="271" t="s">
        <v>63</v>
      </c>
      <c r="H513" s="143" t="str">
        <f>$H$492</f>
        <v>shortlist with publicaton of EOI</v>
      </c>
      <c r="I513" s="96" t="str">
        <f>$I$609</f>
        <v xml:space="preserve">Lumpsum </v>
      </c>
      <c r="J513" s="206" t="s">
        <v>477</v>
      </c>
      <c r="K513" s="206">
        <f t="shared" ref="K513:R513" si="162">J513+30</f>
        <v>43705</v>
      </c>
      <c r="L513" s="206">
        <f t="shared" si="162"/>
        <v>43735</v>
      </c>
      <c r="M513" s="206">
        <f t="shared" si="162"/>
        <v>43765</v>
      </c>
      <c r="N513" s="206">
        <f t="shared" si="162"/>
        <v>43795</v>
      </c>
      <c r="O513" s="206">
        <f t="shared" si="162"/>
        <v>43825</v>
      </c>
      <c r="P513" s="206">
        <f t="shared" si="162"/>
        <v>43855</v>
      </c>
      <c r="Q513" s="206">
        <f t="shared" si="162"/>
        <v>43885</v>
      </c>
      <c r="R513" s="410">
        <f t="shared" si="162"/>
        <v>43915</v>
      </c>
      <c r="S513" s="98"/>
    </row>
    <row r="514" spans="1:19" ht="18.75">
      <c r="A514" s="100"/>
      <c r="B514" s="158"/>
      <c r="C514" s="149"/>
      <c r="D514" s="148" t="s">
        <v>27</v>
      </c>
      <c r="E514" s="148"/>
      <c r="F514" s="287"/>
      <c r="G514" s="271"/>
      <c r="H514" s="96"/>
      <c r="I514" s="96"/>
      <c r="J514" s="206"/>
      <c r="K514" s="307"/>
      <c r="L514" s="307"/>
      <c r="M514" s="307"/>
      <c r="N514" s="307"/>
      <c r="O514" s="307"/>
      <c r="P514" s="307"/>
      <c r="Q514" s="206"/>
      <c r="R514" s="412"/>
      <c r="S514" s="98"/>
    </row>
    <row r="515" spans="1:19" ht="18.75">
      <c r="A515" s="285"/>
      <c r="B515" s="127"/>
      <c r="C515" s="175"/>
      <c r="D515" s="285"/>
      <c r="E515" s="285"/>
      <c r="F515" s="287"/>
      <c r="G515" s="271"/>
      <c r="H515" s="96"/>
      <c r="I515" s="96"/>
      <c r="J515" s="206"/>
      <c r="K515" s="307"/>
      <c r="L515" s="307"/>
      <c r="M515" s="307"/>
      <c r="N515" s="307"/>
      <c r="O515" s="307"/>
      <c r="P515" s="307"/>
      <c r="Q515" s="206"/>
      <c r="R515" s="412"/>
      <c r="S515" s="98"/>
    </row>
    <row r="516" spans="1:19" ht="168.75">
      <c r="A516" s="100">
        <v>171</v>
      </c>
      <c r="B516" s="158"/>
      <c r="C516" s="149" t="s">
        <v>432</v>
      </c>
      <c r="D516" s="148" t="s">
        <v>26</v>
      </c>
      <c r="E516" s="148" t="s">
        <v>38</v>
      </c>
      <c r="F516" s="287">
        <v>1600089440</v>
      </c>
      <c r="G516" s="271" t="s">
        <v>63</v>
      </c>
      <c r="H516" s="96" t="str">
        <f>$H$492</f>
        <v>shortlist with publicaton of EOI</v>
      </c>
      <c r="I516" s="96"/>
      <c r="J516" s="206" t="s">
        <v>477</v>
      </c>
      <c r="K516" s="206">
        <f t="shared" ref="K516:R516" si="163">J516+30</f>
        <v>43705</v>
      </c>
      <c r="L516" s="206">
        <f t="shared" si="163"/>
        <v>43735</v>
      </c>
      <c r="M516" s="206">
        <f t="shared" si="163"/>
        <v>43765</v>
      </c>
      <c r="N516" s="206">
        <f t="shared" si="163"/>
        <v>43795</v>
      </c>
      <c r="O516" s="206">
        <f t="shared" si="163"/>
        <v>43825</v>
      </c>
      <c r="P516" s="206">
        <f t="shared" si="163"/>
        <v>43855</v>
      </c>
      <c r="Q516" s="206">
        <f t="shared" si="163"/>
        <v>43885</v>
      </c>
      <c r="R516" s="410">
        <f t="shared" si="163"/>
        <v>43915</v>
      </c>
      <c r="S516" s="98"/>
    </row>
    <row r="517" spans="1:19" ht="18.75">
      <c r="A517" s="100"/>
      <c r="B517" s="158"/>
      <c r="C517" s="149"/>
      <c r="D517" s="148" t="s">
        <v>27</v>
      </c>
      <c r="E517" s="148"/>
      <c r="F517" s="287"/>
      <c r="G517" s="271"/>
      <c r="H517" s="96"/>
      <c r="I517" s="96"/>
      <c r="J517" s="206"/>
      <c r="K517" s="307"/>
      <c r="L517" s="307"/>
      <c r="M517" s="307"/>
      <c r="N517" s="307"/>
      <c r="O517" s="307"/>
      <c r="P517" s="307"/>
      <c r="Q517" s="206"/>
      <c r="R517" s="412"/>
      <c r="S517" s="98"/>
    </row>
    <row r="518" spans="1:19" ht="18.75">
      <c r="A518" s="100"/>
      <c r="B518" s="158"/>
      <c r="C518" s="149"/>
      <c r="D518" s="148"/>
      <c r="E518" s="148"/>
      <c r="F518" s="287"/>
      <c r="G518" s="271"/>
      <c r="H518" s="96"/>
      <c r="I518" s="96"/>
      <c r="J518" s="206"/>
      <c r="K518" s="307"/>
      <c r="L518" s="307"/>
      <c r="M518" s="307"/>
      <c r="N518" s="307"/>
      <c r="O518" s="307"/>
      <c r="P518" s="307"/>
      <c r="Q518" s="206"/>
      <c r="R518" s="412"/>
      <c r="S518" s="98"/>
    </row>
    <row r="519" spans="1:19" ht="112.5">
      <c r="A519" s="100">
        <v>172</v>
      </c>
      <c r="B519" s="158" t="str">
        <f>$B$507</f>
        <v>WfP</v>
      </c>
      <c r="C519" s="149" t="s">
        <v>433</v>
      </c>
      <c r="D519" s="148" t="s">
        <v>26</v>
      </c>
      <c r="E519" s="148" t="s">
        <v>38</v>
      </c>
      <c r="F519" s="287">
        <v>1463000000</v>
      </c>
      <c r="G519" s="271" t="s">
        <v>63</v>
      </c>
      <c r="H519" s="143" t="str">
        <f>$H$492</f>
        <v>shortlist with publicaton of EOI</v>
      </c>
      <c r="I519" s="96" t="str">
        <f>$I$609</f>
        <v xml:space="preserve">Lumpsum </v>
      </c>
      <c r="J519" s="206" t="s">
        <v>477</v>
      </c>
      <c r="K519" s="206">
        <f t="shared" ref="K519:R519" si="164">J519+30</f>
        <v>43705</v>
      </c>
      <c r="L519" s="206">
        <f t="shared" si="164"/>
        <v>43735</v>
      </c>
      <c r="M519" s="206">
        <f t="shared" si="164"/>
        <v>43765</v>
      </c>
      <c r="N519" s="206">
        <f t="shared" si="164"/>
        <v>43795</v>
      </c>
      <c r="O519" s="206">
        <f t="shared" si="164"/>
        <v>43825</v>
      </c>
      <c r="P519" s="206">
        <f t="shared" si="164"/>
        <v>43855</v>
      </c>
      <c r="Q519" s="206">
        <f t="shared" si="164"/>
        <v>43885</v>
      </c>
      <c r="R519" s="410">
        <f t="shared" si="164"/>
        <v>43915</v>
      </c>
      <c r="S519" s="98"/>
    </row>
    <row r="520" spans="1:19" ht="18.75">
      <c r="A520" s="100"/>
      <c r="B520" s="158"/>
      <c r="C520" s="149"/>
      <c r="D520" s="148" t="s">
        <v>27</v>
      </c>
      <c r="E520" s="148"/>
      <c r="F520" s="287"/>
      <c r="G520" s="271"/>
      <c r="H520" s="96"/>
      <c r="I520" s="96"/>
      <c r="J520" s="206"/>
      <c r="K520" s="307"/>
      <c r="L520" s="307"/>
      <c r="M520" s="307"/>
      <c r="N520" s="307"/>
      <c r="O520" s="307"/>
      <c r="P520" s="307"/>
      <c r="Q520" s="206"/>
      <c r="R520" s="412"/>
      <c r="S520" s="98"/>
    </row>
    <row r="521" spans="1:19" ht="18.75">
      <c r="A521" s="100"/>
      <c r="B521" s="158"/>
      <c r="C521" s="149"/>
      <c r="D521" s="148"/>
      <c r="E521" s="148"/>
      <c r="F521" s="287"/>
      <c r="G521" s="271"/>
      <c r="H521" s="96"/>
      <c r="I521" s="96"/>
      <c r="J521" s="206"/>
      <c r="K521" s="307"/>
      <c r="L521" s="307"/>
      <c r="M521" s="307"/>
      <c r="N521" s="307"/>
      <c r="O521" s="307"/>
      <c r="P521" s="307"/>
      <c r="Q521" s="206"/>
      <c r="R521" s="412"/>
      <c r="S521" s="98"/>
    </row>
    <row r="522" spans="1:19" ht="112.5">
      <c r="A522" s="100">
        <v>173</v>
      </c>
      <c r="B522" s="158" t="str">
        <f>$B$507</f>
        <v>WfP</v>
      </c>
      <c r="C522" s="149" t="s">
        <v>434</v>
      </c>
      <c r="D522" s="148" t="s">
        <v>26</v>
      </c>
      <c r="E522" s="148" t="s">
        <v>38</v>
      </c>
      <c r="F522" s="287">
        <v>200000000</v>
      </c>
      <c r="G522" s="271" t="s">
        <v>63</v>
      </c>
      <c r="H522" s="143" t="str">
        <f>$H$492</f>
        <v>shortlist with publicaton of EOI</v>
      </c>
      <c r="I522" s="96" t="str">
        <f>$I$609</f>
        <v xml:space="preserve">Lumpsum </v>
      </c>
      <c r="J522" s="206" t="s">
        <v>477</v>
      </c>
      <c r="K522" s="206">
        <f t="shared" ref="K522:R522" si="165">J522+30</f>
        <v>43705</v>
      </c>
      <c r="L522" s="206">
        <f t="shared" si="165"/>
        <v>43735</v>
      </c>
      <c r="M522" s="206">
        <f t="shared" si="165"/>
        <v>43765</v>
      </c>
      <c r="N522" s="206">
        <f t="shared" si="165"/>
        <v>43795</v>
      </c>
      <c r="O522" s="206">
        <f t="shared" si="165"/>
        <v>43825</v>
      </c>
      <c r="P522" s="206">
        <f t="shared" si="165"/>
        <v>43855</v>
      </c>
      <c r="Q522" s="206">
        <f t="shared" si="165"/>
        <v>43885</v>
      </c>
      <c r="R522" s="410">
        <f t="shared" si="165"/>
        <v>43915</v>
      </c>
      <c r="S522" s="98"/>
    </row>
    <row r="523" spans="1:19" ht="18.75">
      <c r="A523" s="100"/>
      <c r="B523" s="158"/>
      <c r="C523" s="149"/>
      <c r="D523" s="148" t="s">
        <v>27</v>
      </c>
      <c r="E523" s="148"/>
      <c r="F523" s="287"/>
      <c r="G523" s="271"/>
      <c r="H523" s="96"/>
      <c r="I523" s="96"/>
      <c r="J523" s="206"/>
      <c r="K523" s="307"/>
      <c r="L523" s="307"/>
      <c r="M523" s="307"/>
      <c r="N523" s="307"/>
      <c r="O523" s="307"/>
      <c r="P523" s="307"/>
      <c r="Q523" s="206"/>
      <c r="R523" s="412"/>
      <c r="S523" s="98"/>
    </row>
    <row r="524" spans="1:19" ht="18.75">
      <c r="A524" s="100"/>
      <c r="B524" s="158"/>
      <c r="C524" s="149"/>
      <c r="D524" s="148"/>
      <c r="E524" s="148"/>
      <c r="F524" s="287"/>
      <c r="G524" s="271"/>
      <c r="H524" s="96"/>
      <c r="I524" s="96"/>
      <c r="J524" s="206"/>
      <c r="K524" s="307"/>
      <c r="L524" s="307"/>
      <c r="M524" s="307"/>
      <c r="N524" s="307"/>
      <c r="O524" s="307"/>
      <c r="P524" s="307"/>
      <c r="Q524" s="206"/>
      <c r="R524" s="412"/>
      <c r="S524" s="98"/>
    </row>
    <row r="525" spans="1:19" ht="93.75">
      <c r="A525" s="100">
        <v>174</v>
      </c>
      <c r="B525" s="158" t="str">
        <f>$B$507</f>
        <v>WfP</v>
      </c>
      <c r="C525" s="149" t="s">
        <v>435</v>
      </c>
      <c r="D525" s="148" t="s">
        <v>26</v>
      </c>
      <c r="E525" s="148" t="s">
        <v>38</v>
      </c>
      <c r="F525" s="287">
        <v>1780395000</v>
      </c>
      <c r="G525" s="271" t="s">
        <v>436</v>
      </c>
      <c r="H525" s="143" t="str">
        <f>$H$492</f>
        <v>shortlist with publicaton of EOI</v>
      </c>
      <c r="I525" s="96" t="str">
        <f>$I$609</f>
        <v xml:space="preserve">Lumpsum </v>
      </c>
      <c r="J525" s="206" t="s">
        <v>477</v>
      </c>
      <c r="K525" s="206">
        <f t="shared" ref="K525:R525" si="166">J525+30</f>
        <v>43705</v>
      </c>
      <c r="L525" s="206">
        <f t="shared" si="166"/>
        <v>43735</v>
      </c>
      <c r="M525" s="206">
        <f t="shared" si="166"/>
        <v>43765</v>
      </c>
      <c r="N525" s="206">
        <f t="shared" si="166"/>
        <v>43795</v>
      </c>
      <c r="O525" s="206">
        <f t="shared" si="166"/>
        <v>43825</v>
      </c>
      <c r="P525" s="206">
        <f t="shared" si="166"/>
        <v>43855</v>
      </c>
      <c r="Q525" s="206">
        <f t="shared" si="166"/>
        <v>43885</v>
      </c>
      <c r="R525" s="410">
        <f t="shared" si="166"/>
        <v>43915</v>
      </c>
      <c r="S525" s="98"/>
    </row>
    <row r="526" spans="1:19" ht="18.75">
      <c r="A526" s="100"/>
      <c r="B526" s="158"/>
      <c r="C526" s="149"/>
      <c r="D526" s="148" t="s">
        <v>27</v>
      </c>
      <c r="E526" s="148"/>
      <c r="F526" s="287"/>
      <c r="G526" s="271"/>
      <c r="H526" s="96"/>
      <c r="I526" s="96"/>
      <c r="J526" s="206"/>
      <c r="K526" s="307"/>
      <c r="L526" s="307"/>
      <c r="M526" s="307"/>
      <c r="N526" s="307"/>
      <c r="O526" s="307"/>
      <c r="P526" s="307"/>
      <c r="Q526" s="206"/>
      <c r="R526" s="412"/>
      <c r="S526" s="98"/>
    </row>
    <row r="527" spans="1:19" ht="18.75">
      <c r="A527" s="100"/>
      <c r="B527" s="158"/>
      <c r="C527" s="149"/>
      <c r="D527" s="148"/>
      <c r="E527" s="148"/>
      <c r="F527" s="287"/>
      <c r="G527" s="271"/>
      <c r="H527" s="96"/>
      <c r="I527" s="96"/>
      <c r="J527" s="206"/>
      <c r="K527" s="307"/>
      <c r="L527" s="307"/>
      <c r="M527" s="307"/>
      <c r="N527" s="307"/>
      <c r="O527" s="307"/>
      <c r="P527" s="307"/>
      <c r="Q527" s="206"/>
      <c r="R527" s="412"/>
      <c r="S527" s="98"/>
    </row>
    <row r="528" spans="1:19" ht="112.5">
      <c r="A528" s="100">
        <v>175</v>
      </c>
      <c r="B528" s="158" t="str">
        <f>$B$507</f>
        <v>WfP</v>
      </c>
      <c r="C528" s="149" t="s">
        <v>437</v>
      </c>
      <c r="D528" s="148" t="s">
        <v>26</v>
      </c>
      <c r="E528" s="148" t="s">
        <v>38</v>
      </c>
      <c r="F528" s="287">
        <v>1900000000</v>
      </c>
      <c r="G528" s="271" t="s">
        <v>436</v>
      </c>
      <c r="H528" s="143" t="str">
        <f>$H$492</f>
        <v>shortlist with publicaton of EOI</v>
      </c>
      <c r="I528" s="96" t="str">
        <f>$I$609</f>
        <v xml:space="preserve">Lumpsum </v>
      </c>
      <c r="J528" s="206" t="s">
        <v>477</v>
      </c>
      <c r="K528" s="206">
        <f t="shared" ref="K528:R528" si="167">J528+30</f>
        <v>43705</v>
      </c>
      <c r="L528" s="206">
        <f t="shared" si="167"/>
        <v>43735</v>
      </c>
      <c r="M528" s="206">
        <f t="shared" si="167"/>
        <v>43765</v>
      </c>
      <c r="N528" s="206">
        <f t="shared" si="167"/>
        <v>43795</v>
      </c>
      <c r="O528" s="206">
        <f t="shared" si="167"/>
        <v>43825</v>
      </c>
      <c r="P528" s="206">
        <f t="shared" si="167"/>
        <v>43855</v>
      </c>
      <c r="Q528" s="206">
        <f t="shared" si="167"/>
        <v>43885</v>
      </c>
      <c r="R528" s="410">
        <f t="shared" si="167"/>
        <v>43915</v>
      </c>
      <c r="S528" s="98"/>
    </row>
    <row r="529" spans="1:19" ht="18.75">
      <c r="A529" s="100"/>
      <c r="B529" s="158"/>
      <c r="C529" s="149"/>
      <c r="D529" s="148" t="s">
        <v>27</v>
      </c>
      <c r="E529" s="148"/>
      <c r="F529" s="287"/>
      <c r="G529" s="271"/>
      <c r="H529" s="96"/>
      <c r="I529" s="96"/>
      <c r="J529" s="206"/>
      <c r="K529" s="307"/>
      <c r="L529" s="307"/>
      <c r="M529" s="307"/>
      <c r="N529" s="307"/>
      <c r="O529" s="307"/>
      <c r="P529" s="307"/>
      <c r="Q529" s="206"/>
      <c r="R529" s="412"/>
      <c r="S529" s="98"/>
    </row>
    <row r="530" spans="1:19" ht="18.75">
      <c r="A530" s="100"/>
      <c r="B530" s="158"/>
      <c r="C530" s="149"/>
      <c r="D530" s="148"/>
      <c r="E530" s="148"/>
      <c r="F530" s="287"/>
      <c r="G530" s="271"/>
      <c r="H530" s="96"/>
      <c r="I530" s="96"/>
      <c r="J530" s="206"/>
      <c r="K530" s="307"/>
      <c r="L530" s="307"/>
      <c r="M530" s="307"/>
      <c r="N530" s="307"/>
      <c r="O530" s="307"/>
      <c r="P530" s="307"/>
      <c r="Q530" s="206"/>
      <c r="R530" s="412"/>
      <c r="S530" s="98"/>
    </row>
    <row r="531" spans="1:19" ht="112.5">
      <c r="A531" s="100">
        <v>176</v>
      </c>
      <c r="B531" s="158" t="str">
        <f>$B$507</f>
        <v>WfP</v>
      </c>
      <c r="C531" s="149" t="s">
        <v>438</v>
      </c>
      <c r="D531" s="148" t="s">
        <v>26</v>
      </c>
      <c r="E531" s="148" t="s">
        <v>38</v>
      </c>
      <c r="F531" s="287">
        <v>2000000000</v>
      </c>
      <c r="G531" s="271" t="s">
        <v>436</v>
      </c>
      <c r="H531" s="143" t="str">
        <f>$H$492</f>
        <v>shortlist with publicaton of EOI</v>
      </c>
      <c r="I531" s="96" t="str">
        <f>$I$609</f>
        <v xml:space="preserve">Lumpsum </v>
      </c>
      <c r="J531" s="206" t="s">
        <v>477</v>
      </c>
      <c r="K531" s="206">
        <f t="shared" ref="K531:R531" si="168">J531+30</f>
        <v>43705</v>
      </c>
      <c r="L531" s="206">
        <f t="shared" si="168"/>
        <v>43735</v>
      </c>
      <c r="M531" s="206">
        <f t="shared" si="168"/>
        <v>43765</v>
      </c>
      <c r="N531" s="206">
        <f t="shared" si="168"/>
        <v>43795</v>
      </c>
      <c r="O531" s="206">
        <f t="shared" si="168"/>
        <v>43825</v>
      </c>
      <c r="P531" s="206">
        <f t="shared" si="168"/>
        <v>43855</v>
      </c>
      <c r="Q531" s="206">
        <f t="shared" si="168"/>
        <v>43885</v>
      </c>
      <c r="R531" s="410">
        <f t="shared" si="168"/>
        <v>43915</v>
      </c>
      <c r="S531" s="98"/>
    </row>
    <row r="532" spans="1:19" ht="18.75">
      <c r="A532" s="100"/>
      <c r="B532" s="158"/>
      <c r="C532" s="149"/>
      <c r="D532" s="148" t="s">
        <v>27</v>
      </c>
      <c r="E532" s="148"/>
      <c r="F532" s="287"/>
      <c r="G532" s="271"/>
      <c r="H532" s="96"/>
      <c r="I532" s="96"/>
      <c r="J532" s="206"/>
      <c r="K532" s="307"/>
      <c r="L532" s="307"/>
      <c r="M532" s="307"/>
      <c r="N532" s="307"/>
      <c r="O532" s="307"/>
      <c r="P532" s="307"/>
      <c r="Q532" s="206"/>
      <c r="R532" s="412"/>
      <c r="S532" s="98"/>
    </row>
    <row r="533" spans="1:19" ht="18.75">
      <c r="A533" s="100"/>
      <c r="B533" s="158"/>
      <c r="C533" s="149"/>
      <c r="D533" s="148"/>
      <c r="E533" s="148"/>
      <c r="F533" s="287"/>
      <c r="G533" s="271"/>
      <c r="H533" s="96"/>
      <c r="I533" s="96"/>
      <c r="J533" s="206"/>
      <c r="K533" s="307"/>
      <c r="L533" s="307"/>
      <c r="M533" s="307"/>
      <c r="N533" s="307"/>
      <c r="O533" s="307"/>
      <c r="P533" s="307"/>
      <c r="Q533" s="206"/>
      <c r="R533" s="412"/>
      <c r="S533" s="98"/>
    </row>
    <row r="534" spans="1:19" ht="131.25">
      <c r="A534" s="100">
        <v>177</v>
      </c>
      <c r="B534" s="158" t="str">
        <f>$B$507</f>
        <v>WfP</v>
      </c>
      <c r="C534" s="149" t="s">
        <v>439</v>
      </c>
      <c r="D534" s="148" t="s">
        <v>26</v>
      </c>
      <c r="E534" s="148" t="s">
        <v>38</v>
      </c>
      <c r="F534" s="287">
        <v>1033937216</v>
      </c>
      <c r="G534" s="271" t="s">
        <v>63</v>
      </c>
      <c r="H534" s="143" t="str">
        <f>$H$492</f>
        <v>shortlist with publicaton of EOI</v>
      </c>
      <c r="I534" s="96" t="str">
        <f>$I$609</f>
        <v xml:space="preserve">Lumpsum </v>
      </c>
      <c r="J534" s="206" t="s">
        <v>477</v>
      </c>
      <c r="K534" s="206">
        <f t="shared" ref="K534:R534" si="169">J534+30</f>
        <v>43705</v>
      </c>
      <c r="L534" s="206">
        <f t="shared" si="169"/>
        <v>43735</v>
      </c>
      <c r="M534" s="206">
        <f t="shared" si="169"/>
        <v>43765</v>
      </c>
      <c r="N534" s="206">
        <f t="shared" si="169"/>
        <v>43795</v>
      </c>
      <c r="O534" s="206">
        <f t="shared" si="169"/>
        <v>43825</v>
      </c>
      <c r="P534" s="206">
        <f t="shared" si="169"/>
        <v>43855</v>
      </c>
      <c r="Q534" s="206">
        <f t="shared" si="169"/>
        <v>43885</v>
      </c>
      <c r="R534" s="410">
        <f t="shared" si="169"/>
        <v>43915</v>
      </c>
      <c r="S534" s="98"/>
    </row>
    <row r="535" spans="1:19" ht="18.75">
      <c r="A535" s="100"/>
      <c r="B535" s="158"/>
      <c r="C535" s="149"/>
      <c r="D535" s="148" t="s">
        <v>27</v>
      </c>
      <c r="E535" s="148"/>
      <c r="F535" s="287"/>
      <c r="G535" s="271"/>
      <c r="H535" s="96"/>
      <c r="I535" s="96"/>
      <c r="J535" s="206"/>
      <c r="K535" s="307"/>
      <c r="L535" s="307"/>
      <c r="M535" s="307"/>
      <c r="N535" s="307"/>
      <c r="O535" s="307"/>
      <c r="P535" s="307"/>
      <c r="Q535" s="206"/>
      <c r="R535" s="412"/>
      <c r="S535" s="98"/>
    </row>
    <row r="536" spans="1:19" ht="18.75">
      <c r="A536" s="100"/>
      <c r="B536" s="158"/>
      <c r="C536" s="149"/>
      <c r="D536" s="148"/>
      <c r="E536" s="148"/>
      <c r="F536" s="287"/>
      <c r="G536" s="271"/>
      <c r="H536" s="96"/>
      <c r="I536" s="96"/>
      <c r="J536" s="206"/>
      <c r="K536" s="307"/>
      <c r="L536" s="307"/>
      <c r="M536" s="307"/>
      <c r="N536" s="307"/>
      <c r="O536" s="307"/>
      <c r="P536" s="307"/>
      <c r="Q536" s="206"/>
      <c r="R536" s="412"/>
      <c r="S536" s="98"/>
    </row>
    <row r="537" spans="1:19" ht="168.75">
      <c r="A537" s="100">
        <v>178</v>
      </c>
      <c r="B537" s="158" t="str">
        <f>$B$507</f>
        <v>WfP</v>
      </c>
      <c r="C537" s="149" t="s">
        <v>440</v>
      </c>
      <c r="D537" s="148" t="s">
        <v>26</v>
      </c>
      <c r="E537" s="148" t="s">
        <v>38</v>
      </c>
      <c r="F537" s="287">
        <v>1031633396</v>
      </c>
      <c r="G537" s="271" t="s">
        <v>63</v>
      </c>
      <c r="H537" s="143" t="str">
        <f>$H$492</f>
        <v>shortlist with publicaton of EOI</v>
      </c>
      <c r="I537" s="96" t="str">
        <f>$I$609</f>
        <v xml:space="preserve">Lumpsum </v>
      </c>
      <c r="J537" s="206" t="s">
        <v>477</v>
      </c>
      <c r="K537" s="206">
        <f t="shared" ref="K537:R537" si="170">J537+30</f>
        <v>43705</v>
      </c>
      <c r="L537" s="206">
        <f t="shared" si="170"/>
        <v>43735</v>
      </c>
      <c r="M537" s="206">
        <f t="shared" si="170"/>
        <v>43765</v>
      </c>
      <c r="N537" s="206">
        <f t="shared" si="170"/>
        <v>43795</v>
      </c>
      <c r="O537" s="206">
        <f t="shared" si="170"/>
        <v>43825</v>
      </c>
      <c r="P537" s="206">
        <f t="shared" si="170"/>
        <v>43855</v>
      </c>
      <c r="Q537" s="206">
        <f t="shared" si="170"/>
        <v>43885</v>
      </c>
      <c r="R537" s="410">
        <f t="shared" si="170"/>
        <v>43915</v>
      </c>
      <c r="S537" s="98"/>
    </row>
    <row r="538" spans="1:19" ht="18.75">
      <c r="A538" s="100"/>
      <c r="B538" s="158"/>
      <c r="C538" s="149"/>
      <c r="D538" s="148" t="s">
        <v>27</v>
      </c>
      <c r="E538" s="148"/>
      <c r="F538" s="287"/>
      <c r="G538" s="271"/>
      <c r="H538" s="96"/>
      <c r="I538" s="96"/>
      <c r="J538" s="206"/>
      <c r="K538" s="307"/>
      <c r="L538" s="307"/>
      <c r="M538" s="307"/>
      <c r="N538" s="307"/>
      <c r="O538" s="307"/>
      <c r="P538" s="307"/>
      <c r="Q538" s="206"/>
      <c r="R538" s="412"/>
      <c r="S538" s="98"/>
    </row>
    <row r="539" spans="1:19" ht="18.75">
      <c r="A539" s="100"/>
      <c r="B539" s="158"/>
      <c r="C539" s="149"/>
      <c r="D539" s="148"/>
      <c r="E539" s="148"/>
      <c r="F539" s="287"/>
      <c r="G539" s="271"/>
      <c r="H539" s="96"/>
      <c r="I539" s="96"/>
      <c r="J539" s="206"/>
      <c r="K539" s="307"/>
      <c r="L539" s="307"/>
      <c r="M539" s="307"/>
      <c r="N539" s="307"/>
      <c r="O539" s="307"/>
      <c r="P539" s="307"/>
      <c r="Q539" s="206"/>
      <c r="R539" s="412"/>
      <c r="S539" s="98"/>
    </row>
    <row r="540" spans="1:19" ht="206.25">
      <c r="A540" s="285">
        <v>179</v>
      </c>
      <c r="B540" s="127" t="str">
        <f>$B$507</f>
        <v>WfP</v>
      </c>
      <c r="C540" s="175" t="s">
        <v>441</v>
      </c>
      <c r="D540" s="285" t="s">
        <v>26</v>
      </c>
      <c r="E540" s="285" t="s">
        <v>38</v>
      </c>
      <c r="F540" s="120">
        <v>1030016600</v>
      </c>
      <c r="G540" s="271" t="s">
        <v>63</v>
      </c>
      <c r="H540" s="143" t="str">
        <f>$H$492</f>
        <v>shortlist with publicaton of EOI</v>
      </c>
      <c r="I540" s="96" t="str">
        <f>$I$609</f>
        <v xml:space="preserve">Lumpsum </v>
      </c>
      <c r="J540" s="206" t="s">
        <v>477</v>
      </c>
      <c r="K540" s="206">
        <f t="shared" ref="K540:R540" si="171">J540+30</f>
        <v>43705</v>
      </c>
      <c r="L540" s="206">
        <f t="shared" si="171"/>
        <v>43735</v>
      </c>
      <c r="M540" s="206">
        <f t="shared" si="171"/>
        <v>43765</v>
      </c>
      <c r="N540" s="206">
        <f t="shared" si="171"/>
        <v>43795</v>
      </c>
      <c r="O540" s="206">
        <f t="shared" si="171"/>
        <v>43825</v>
      </c>
      <c r="P540" s="206">
        <f t="shared" si="171"/>
        <v>43855</v>
      </c>
      <c r="Q540" s="206">
        <f t="shared" si="171"/>
        <v>43885</v>
      </c>
      <c r="R540" s="410">
        <f t="shared" si="171"/>
        <v>43915</v>
      </c>
      <c r="S540" s="98"/>
    </row>
    <row r="541" spans="1:19" ht="18.75">
      <c r="A541" s="100"/>
      <c r="B541" s="158"/>
      <c r="C541" s="149"/>
      <c r="D541" s="148" t="s">
        <v>27</v>
      </c>
      <c r="E541" s="148"/>
      <c r="F541" s="287"/>
      <c r="G541" s="271"/>
      <c r="H541" s="96"/>
      <c r="I541" s="96"/>
      <c r="J541" s="206"/>
      <c r="K541" s="307"/>
      <c r="L541" s="307"/>
      <c r="M541" s="307"/>
      <c r="N541" s="307"/>
      <c r="O541" s="307"/>
      <c r="P541" s="307"/>
      <c r="Q541" s="206"/>
      <c r="R541" s="412"/>
      <c r="S541" s="98"/>
    </row>
    <row r="542" spans="1:19" ht="18.75">
      <c r="A542" s="100"/>
      <c r="B542" s="158"/>
      <c r="C542" s="149"/>
      <c r="D542" s="148"/>
      <c r="E542" s="148"/>
      <c r="F542" s="287"/>
      <c r="G542" s="271"/>
      <c r="H542" s="96"/>
      <c r="I542" s="96"/>
      <c r="J542" s="206"/>
      <c r="K542" s="307"/>
      <c r="L542" s="307"/>
      <c r="M542" s="307"/>
      <c r="N542" s="307"/>
      <c r="O542" s="307"/>
      <c r="P542" s="307"/>
      <c r="Q542" s="206"/>
      <c r="R542" s="412"/>
      <c r="S542" s="98"/>
    </row>
    <row r="543" spans="1:19" ht="225">
      <c r="A543" s="100">
        <v>180</v>
      </c>
      <c r="B543" s="158" t="str">
        <f>$B$537</f>
        <v>WfP</v>
      </c>
      <c r="C543" s="149" t="s">
        <v>442</v>
      </c>
      <c r="D543" s="148" t="s">
        <v>26</v>
      </c>
      <c r="E543" s="148" t="s">
        <v>38</v>
      </c>
      <c r="F543" s="287">
        <v>1468464452</v>
      </c>
      <c r="G543" s="271" t="s">
        <v>63</v>
      </c>
      <c r="H543" s="143" t="str">
        <f>$H$492</f>
        <v>shortlist with publicaton of EOI</v>
      </c>
      <c r="I543" s="96" t="str">
        <f>$I$537</f>
        <v xml:space="preserve">Lumpsum </v>
      </c>
      <c r="J543" s="206" t="str">
        <f t="shared" ref="J543:R543" si="172">J540</f>
        <v>29-7-19</v>
      </c>
      <c r="K543" s="307">
        <f t="shared" si="172"/>
        <v>43705</v>
      </c>
      <c r="L543" s="307">
        <f t="shared" si="172"/>
        <v>43735</v>
      </c>
      <c r="M543" s="306">
        <f t="shared" si="172"/>
        <v>43765</v>
      </c>
      <c r="N543" s="306">
        <f t="shared" si="172"/>
        <v>43795</v>
      </c>
      <c r="O543" s="306">
        <f t="shared" si="172"/>
        <v>43825</v>
      </c>
      <c r="P543" s="306">
        <f t="shared" si="172"/>
        <v>43855</v>
      </c>
      <c r="Q543" s="307">
        <f t="shared" si="172"/>
        <v>43885</v>
      </c>
      <c r="R543" s="413">
        <f t="shared" si="172"/>
        <v>43915</v>
      </c>
      <c r="S543" s="98"/>
    </row>
    <row r="544" spans="1:19" ht="18.75">
      <c r="A544" s="100"/>
      <c r="B544" s="158"/>
      <c r="C544" s="149"/>
      <c r="D544" s="148" t="s">
        <v>27</v>
      </c>
      <c r="E544" s="148"/>
      <c r="F544" s="287"/>
      <c r="G544" s="271"/>
      <c r="H544" s="96"/>
      <c r="I544" s="96"/>
      <c r="J544" s="206"/>
      <c r="K544" s="307"/>
      <c r="L544" s="307"/>
      <c r="M544" s="307"/>
      <c r="N544" s="307"/>
      <c r="O544" s="307"/>
      <c r="P544" s="307"/>
      <c r="Q544" s="206"/>
      <c r="R544" s="412"/>
      <c r="S544" s="98"/>
    </row>
    <row r="545" spans="1:19" ht="18.75">
      <c r="A545" s="100"/>
      <c r="B545" s="158"/>
      <c r="C545" s="149"/>
      <c r="D545" s="148"/>
      <c r="E545" s="148"/>
      <c r="F545" s="287"/>
      <c r="G545" s="271"/>
      <c r="H545" s="96"/>
      <c r="I545" s="96"/>
      <c r="J545" s="206"/>
      <c r="K545" s="307"/>
      <c r="L545" s="307"/>
      <c r="M545" s="307"/>
      <c r="N545" s="307"/>
      <c r="O545" s="307"/>
      <c r="P545" s="307"/>
      <c r="Q545" s="206"/>
      <c r="R545" s="412"/>
      <c r="S545" s="98"/>
    </row>
    <row r="546" spans="1:19" ht="131.25">
      <c r="A546" s="100">
        <v>181</v>
      </c>
      <c r="B546" s="158" t="str">
        <f>$B$537</f>
        <v>WfP</v>
      </c>
      <c r="C546" s="149" t="s">
        <v>443</v>
      </c>
      <c r="D546" s="148" t="s">
        <v>26</v>
      </c>
      <c r="E546" s="148" t="s">
        <v>38</v>
      </c>
      <c r="F546" s="287" t="s">
        <v>444</v>
      </c>
      <c r="G546" s="271" t="s">
        <v>63</v>
      </c>
      <c r="H546" s="143" t="str">
        <f>$H$492</f>
        <v>shortlist with publicaton of EOI</v>
      </c>
      <c r="I546" s="96" t="str">
        <f>$I$609</f>
        <v xml:space="preserve">Lumpsum </v>
      </c>
      <c r="J546" s="206" t="str">
        <f t="shared" ref="J546:R546" si="173">J549</f>
        <v>29-7-19</v>
      </c>
      <c r="K546" s="307">
        <f t="shared" si="173"/>
        <v>43705</v>
      </c>
      <c r="L546" s="307">
        <f t="shared" si="173"/>
        <v>43735</v>
      </c>
      <c r="M546" s="306">
        <f t="shared" si="173"/>
        <v>43765</v>
      </c>
      <c r="N546" s="306">
        <f t="shared" si="173"/>
        <v>43795</v>
      </c>
      <c r="O546" s="306">
        <f t="shared" si="173"/>
        <v>43825</v>
      </c>
      <c r="P546" s="306">
        <f t="shared" si="173"/>
        <v>43855</v>
      </c>
      <c r="Q546" s="307">
        <f t="shared" si="173"/>
        <v>43885</v>
      </c>
      <c r="R546" s="413">
        <f t="shared" si="173"/>
        <v>43915</v>
      </c>
      <c r="S546" s="98"/>
    </row>
    <row r="547" spans="1:19" ht="18.75">
      <c r="A547" s="100"/>
      <c r="B547" s="158"/>
      <c r="C547" s="149"/>
      <c r="D547" s="148" t="s">
        <v>27</v>
      </c>
      <c r="E547" s="148"/>
      <c r="F547" s="287"/>
      <c r="G547" s="271"/>
      <c r="H547" s="96"/>
      <c r="I547" s="96"/>
      <c r="J547" s="206"/>
      <c r="K547" s="305"/>
      <c r="L547" s="305"/>
      <c r="M547" s="307"/>
      <c r="N547" s="307"/>
      <c r="O547" s="307"/>
      <c r="P547" s="307"/>
      <c r="Q547" s="206"/>
      <c r="R547" s="412"/>
      <c r="S547" s="98"/>
    </row>
    <row r="548" spans="1:19" ht="18.75">
      <c r="A548" s="100"/>
      <c r="B548" s="158"/>
      <c r="C548" s="149"/>
      <c r="D548" s="148"/>
      <c r="E548" s="148"/>
      <c r="F548" s="287"/>
      <c r="G548" s="271"/>
      <c r="H548" s="96"/>
      <c r="I548" s="96"/>
      <c r="J548" s="206"/>
      <c r="K548" s="305"/>
      <c r="L548" s="305"/>
      <c r="M548" s="307"/>
      <c r="N548" s="307"/>
      <c r="O548" s="307"/>
      <c r="P548" s="307"/>
      <c r="Q548" s="206"/>
      <c r="R548" s="412"/>
      <c r="S548" s="98"/>
    </row>
    <row r="549" spans="1:19" ht="93.75">
      <c r="A549" s="100">
        <v>182</v>
      </c>
      <c r="B549" s="158" t="str">
        <f>$B$537</f>
        <v>WfP</v>
      </c>
      <c r="C549" s="149" t="s">
        <v>445</v>
      </c>
      <c r="D549" s="148" t="s">
        <v>32</v>
      </c>
      <c r="E549" s="148" t="s">
        <v>38</v>
      </c>
      <c r="F549" s="287">
        <v>500000000</v>
      </c>
      <c r="G549" s="271" t="s">
        <v>63</v>
      </c>
      <c r="H549" s="143" t="str">
        <f>$H$492</f>
        <v>shortlist with publicaton of EOI</v>
      </c>
      <c r="I549" s="96" t="str">
        <f>$I$609</f>
        <v xml:space="preserve">Lumpsum </v>
      </c>
      <c r="J549" s="206" t="s">
        <v>477</v>
      </c>
      <c r="K549" s="206">
        <f t="shared" ref="K549:R549" si="174">J549+30</f>
        <v>43705</v>
      </c>
      <c r="L549" s="206">
        <f t="shared" si="174"/>
        <v>43735</v>
      </c>
      <c r="M549" s="206">
        <f t="shared" si="174"/>
        <v>43765</v>
      </c>
      <c r="N549" s="206">
        <f t="shared" si="174"/>
        <v>43795</v>
      </c>
      <c r="O549" s="206">
        <f t="shared" si="174"/>
        <v>43825</v>
      </c>
      <c r="P549" s="206">
        <f t="shared" si="174"/>
        <v>43855</v>
      </c>
      <c r="Q549" s="206">
        <f t="shared" si="174"/>
        <v>43885</v>
      </c>
      <c r="R549" s="410">
        <f t="shared" si="174"/>
        <v>43915</v>
      </c>
      <c r="S549" s="98"/>
    </row>
    <row r="550" spans="1:19" ht="18.75">
      <c r="A550" s="100"/>
      <c r="B550" s="158"/>
      <c r="C550" s="149"/>
      <c r="D550" s="148" t="s">
        <v>27</v>
      </c>
      <c r="E550" s="148"/>
      <c r="F550" s="287"/>
      <c r="G550" s="271"/>
      <c r="H550" s="96"/>
      <c r="I550" s="96"/>
      <c r="J550" s="206"/>
      <c r="K550" s="305"/>
      <c r="L550" s="305"/>
      <c r="M550" s="307"/>
      <c r="N550" s="307"/>
      <c r="O550" s="307"/>
      <c r="P550" s="307"/>
      <c r="Q550" s="206"/>
      <c r="R550" s="412"/>
      <c r="S550" s="98"/>
    </row>
    <row r="551" spans="1:19" ht="18.75">
      <c r="A551" s="100"/>
      <c r="B551" s="158"/>
      <c r="C551" s="149"/>
      <c r="D551" s="148"/>
      <c r="E551" s="148"/>
      <c r="F551" s="287"/>
      <c r="G551" s="271"/>
      <c r="H551" s="96"/>
      <c r="I551" s="96"/>
      <c r="J551" s="206"/>
      <c r="K551" s="305"/>
      <c r="L551" s="305"/>
      <c r="M551" s="307"/>
      <c r="N551" s="307"/>
      <c r="O551" s="307"/>
      <c r="P551" s="307"/>
      <c r="Q551" s="206"/>
      <c r="R551" s="412"/>
      <c r="S551" s="98"/>
    </row>
    <row r="552" spans="1:19" ht="93.75">
      <c r="A552" s="100">
        <v>183</v>
      </c>
      <c r="B552" s="158" t="str">
        <f>$B$537</f>
        <v>WfP</v>
      </c>
      <c r="C552" s="149" t="s">
        <v>446</v>
      </c>
      <c r="D552" s="148" t="s">
        <v>26</v>
      </c>
      <c r="E552" s="148" t="s">
        <v>38</v>
      </c>
      <c r="F552" s="287">
        <v>1500000000</v>
      </c>
      <c r="G552" s="271" t="s">
        <v>63</v>
      </c>
      <c r="H552" s="143" t="str">
        <f>$H$492</f>
        <v>shortlist with publicaton of EOI</v>
      </c>
      <c r="I552" s="96" t="str">
        <f>$I$609</f>
        <v xml:space="preserve">Lumpsum </v>
      </c>
      <c r="J552" s="206" t="s">
        <v>477</v>
      </c>
      <c r="K552" s="206">
        <f t="shared" ref="K552:R552" si="175">J552+30</f>
        <v>43705</v>
      </c>
      <c r="L552" s="206">
        <f t="shared" si="175"/>
        <v>43735</v>
      </c>
      <c r="M552" s="206">
        <f t="shared" si="175"/>
        <v>43765</v>
      </c>
      <c r="N552" s="206">
        <f t="shared" si="175"/>
        <v>43795</v>
      </c>
      <c r="O552" s="206">
        <f t="shared" si="175"/>
        <v>43825</v>
      </c>
      <c r="P552" s="206">
        <f t="shared" si="175"/>
        <v>43855</v>
      </c>
      <c r="Q552" s="206">
        <f t="shared" si="175"/>
        <v>43885</v>
      </c>
      <c r="R552" s="410">
        <f t="shared" si="175"/>
        <v>43915</v>
      </c>
      <c r="S552" s="98"/>
    </row>
    <row r="553" spans="1:19" ht="18.75">
      <c r="A553" s="100"/>
      <c r="B553" s="158"/>
      <c r="C553" s="149"/>
      <c r="D553" s="148" t="s">
        <v>27</v>
      </c>
      <c r="E553" s="148"/>
      <c r="F553" s="287"/>
      <c r="G553" s="271"/>
      <c r="H553" s="96"/>
      <c r="I553" s="96"/>
      <c r="J553" s="206"/>
      <c r="K553" s="305"/>
      <c r="L553" s="305"/>
      <c r="M553" s="307"/>
      <c r="N553" s="307"/>
      <c r="O553" s="307"/>
      <c r="P553" s="307"/>
      <c r="Q553" s="206"/>
      <c r="R553" s="412"/>
      <c r="S553" s="98"/>
    </row>
    <row r="554" spans="1:19" ht="18.75">
      <c r="A554" s="100"/>
      <c r="B554" s="158"/>
      <c r="C554" s="149"/>
      <c r="D554" s="148"/>
      <c r="E554" s="148"/>
      <c r="F554" s="287"/>
      <c r="G554" s="271"/>
      <c r="H554" s="96"/>
      <c r="I554" s="96"/>
      <c r="J554" s="206"/>
      <c r="K554" s="305"/>
      <c r="L554" s="305"/>
      <c r="M554" s="307"/>
      <c r="N554" s="307"/>
      <c r="O554" s="307"/>
      <c r="P554" s="307"/>
      <c r="Q554" s="206"/>
      <c r="R554" s="412"/>
      <c r="S554" s="98"/>
    </row>
    <row r="555" spans="1:19" ht="75">
      <c r="A555" s="100">
        <v>184</v>
      </c>
      <c r="B555" s="158" t="str">
        <f>$B$537</f>
        <v>WfP</v>
      </c>
      <c r="C555" s="149" t="s">
        <v>447</v>
      </c>
      <c r="D555" s="148" t="s">
        <v>26</v>
      </c>
      <c r="E555" s="148" t="s">
        <v>38</v>
      </c>
      <c r="F555" s="287">
        <v>3000000000</v>
      </c>
      <c r="G555" s="271" t="s">
        <v>63</v>
      </c>
      <c r="H555" s="143" t="str">
        <f>$H$492</f>
        <v>shortlist with publicaton of EOI</v>
      </c>
      <c r="I555" s="96" t="str">
        <f>$I$609</f>
        <v xml:space="preserve">Lumpsum </v>
      </c>
      <c r="J555" s="206" t="s">
        <v>477</v>
      </c>
      <c r="K555" s="206">
        <f t="shared" ref="K555:R555" si="176">J555+30</f>
        <v>43705</v>
      </c>
      <c r="L555" s="206">
        <f t="shared" si="176"/>
        <v>43735</v>
      </c>
      <c r="M555" s="206">
        <f t="shared" si="176"/>
        <v>43765</v>
      </c>
      <c r="N555" s="206">
        <f t="shared" si="176"/>
        <v>43795</v>
      </c>
      <c r="O555" s="206">
        <f t="shared" si="176"/>
        <v>43825</v>
      </c>
      <c r="P555" s="206">
        <f t="shared" si="176"/>
        <v>43855</v>
      </c>
      <c r="Q555" s="206">
        <f t="shared" si="176"/>
        <v>43885</v>
      </c>
      <c r="R555" s="410">
        <f t="shared" si="176"/>
        <v>43915</v>
      </c>
      <c r="S555" s="98"/>
    </row>
    <row r="556" spans="1:19" ht="18.75">
      <c r="A556" s="100"/>
      <c r="B556" s="158"/>
      <c r="C556" s="149"/>
      <c r="D556" s="148" t="s">
        <v>27</v>
      </c>
      <c r="E556" s="148"/>
      <c r="F556" s="287"/>
      <c r="G556" s="271"/>
      <c r="H556" s="96"/>
      <c r="I556" s="96"/>
      <c r="J556" s="206"/>
      <c r="K556" s="305"/>
      <c r="L556" s="305"/>
      <c r="M556" s="307"/>
      <c r="N556" s="307"/>
      <c r="O556" s="307"/>
      <c r="P556" s="307"/>
      <c r="Q556" s="206"/>
      <c r="R556" s="412"/>
      <c r="S556" s="98"/>
    </row>
    <row r="557" spans="1:19" ht="18.75">
      <c r="A557" s="100"/>
      <c r="B557" s="158"/>
      <c r="C557" s="149"/>
      <c r="D557" s="148"/>
      <c r="E557" s="148"/>
      <c r="F557" s="287"/>
      <c r="G557" s="271"/>
      <c r="H557" s="96"/>
      <c r="I557" s="96"/>
      <c r="J557" s="206"/>
      <c r="K557" s="305"/>
      <c r="L557" s="305"/>
      <c r="M557" s="307"/>
      <c r="N557" s="307"/>
      <c r="O557" s="307"/>
      <c r="P557" s="307"/>
      <c r="Q557" s="206"/>
      <c r="R557" s="412"/>
      <c r="S557" s="98"/>
    </row>
    <row r="558" spans="1:19" ht="56.25">
      <c r="A558" s="100">
        <v>185</v>
      </c>
      <c r="B558" s="158" t="str">
        <f>$B$537</f>
        <v>WfP</v>
      </c>
      <c r="C558" s="149" t="s">
        <v>450</v>
      </c>
      <c r="D558" s="148" t="s">
        <v>26</v>
      </c>
      <c r="E558" s="148" t="s">
        <v>38</v>
      </c>
      <c r="F558" s="287">
        <v>450000000</v>
      </c>
      <c r="G558" s="271" t="s">
        <v>63</v>
      </c>
      <c r="H558" s="143" t="str">
        <f>$H$492</f>
        <v>shortlist with publicaton of EOI</v>
      </c>
      <c r="I558" s="96" t="str">
        <f>$I$609</f>
        <v xml:space="preserve">Lumpsum </v>
      </c>
      <c r="J558" s="206" t="s">
        <v>477</v>
      </c>
      <c r="K558" s="206">
        <f t="shared" ref="K558:R558" si="177">J558+30</f>
        <v>43705</v>
      </c>
      <c r="L558" s="206">
        <f t="shared" si="177"/>
        <v>43735</v>
      </c>
      <c r="M558" s="206">
        <f t="shared" si="177"/>
        <v>43765</v>
      </c>
      <c r="N558" s="206">
        <f t="shared" si="177"/>
        <v>43795</v>
      </c>
      <c r="O558" s="206">
        <f t="shared" si="177"/>
        <v>43825</v>
      </c>
      <c r="P558" s="206">
        <f t="shared" si="177"/>
        <v>43855</v>
      </c>
      <c r="Q558" s="206">
        <f t="shared" si="177"/>
        <v>43885</v>
      </c>
      <c r="R558" s="410">
        <f t="shared" si="177"/>
        <v>43915</v>
      </c>
      <c r="S558" s="98"/>
    </row>
    <row r="559" spans="1:19" ht="18.75">
      <c r="A559" s="100"/>
      <c r="B559" s="158"/>
      <c r="C559" s="149"/>
      <c r="D559" s="148" t="s">
        <v>27</v>
      </c>
      <c r="E559" s="148"/>
      <c r="F559" s="287"/>
      <c r="G559" s="271"/>
      <c r="H559" s="96"/>
      <c r="I559" s="96"/>
      <c r="J559" s="206"/>
      <c r="K559" s="305"/>
      <c r="L559" s="305"/>
      <c r="M559" s="307"/>
      <c r="N559" s="307"/>
      <c r="O559" s="307"/>
      <c r="P559" s="307"/>
      <c r="Q559" s="206"/>
      <c r="R559" s="412"/>
      <c r="S559" s="98"/>
    </row>
    <row r="560" spans="1:19" ht="18.75">
      <c r="A560" s="100"/>
      <c r="B560" s="158"/>
      <c r="C560" s="149"/>
      <c r="D560" s="148"/>
      <c r="E560" s="148"/>
      <c r="F560" s="287"/>
      <c r="G560" s="271"/>
      <c r="H560" s="96"/>
      <c r="I560" s="96"/>
      <c r="J560" s="206"/>
      <c r="K560" s="305"/>
      <c r="L560" s="305"/>
      <c r="M560" s="307"/>
      <c r="N560" s="307"/>
      <c r="O560" s="307"/>
      <c r="P560" s="307"/>
      <c r="Q560" s="206"/>
      <c r="R560" s="412"/>
      <c r="S560" s="98"/>
    </row>
    <row r="561" spans="1:19" ht="112.5">
      <c r="A561" s="100">
        <v>186</v>
      </c>
      <c r="B561" s="158" t="str">
        <f>$B$537</f>
        <v>WfP</v>
      </c>
      <c r="C561" s="149" t="s">
        <v>452</v>
      </c>
      <c r="D561" s="148" t="s">
        <v>26</v>
      </c>
      <c r="E561" s="148" t="s">
        <v>38</v>
      </c>
      <c r="F561" s="292" t="s">
        <v>453</v>
      </c>
      <c r="G561" s="271" t="s">
        <v>63</v>
      </c>
      <c r="H561" s="143" t="str">
        <f>$H$492</f>
        <v>shortlist with publicaton of EOI</v>
      </c>
      <c r="I561" s="96" t="str">
        <f>$I$609</f>
        <v xml:space="preserve">Lumpsum </v>
      </c>
      <c r="J561" s="206">
        <v>43769</v>
      </c>
      <c r="K561" s="305">
        <f t="shared" ref="K561:R561" si="178">J561+30</f>
        <v>43799</v>
      </c>
      <c r="L561" s="305">
        <f t="shared" si="178"/>
        <v>43829</v>
      </c>
      <c r="M561" s="305">
        <f t="shared" si="178"/>
        <v>43859</v>
      </c>
      <c r="N561" s="305">
        <f t="shared" si="178"/>
        <v>43889</v>
      </c>
      <c r="O561" s="305">
        <f t="shared" si="178"/>
        <v>43919</v>
      </c>
      <c r="P561" s="305">
        <f t="shared" si="178"/>
        <v>43949</v>
      </c>
      <c r="Q561" s="305">
        <f t="shared" si="178"/>
        <v>43979</v>
      </c>
      <c r="R561" s="414">
        <f t="shared" si="178"/>
        <v>44009</v>
      </c>
      <c r="S561" s="98"/>
    </row>
    <row r="562" spans="1:19" ht="18.75">
      <c r="A562" s="100"/>
      <c r="B562" s="158"/>
      <c r="C562" s="149"/>
      <c r="D562" s="148" t="s">
        <v>27</v>
      </c>
      <c r="E562" s="148"/>
      <c r="F562" s="287"/>
      <c r="G562" s="271"/>
      <c r="H562" s="96"/>
      <c r="I562" s="96"/>
      <c r="J562" s="206"/>
      <c r="K562" s="305"/>
      <c r="L562" s="305"/>
      <c r="M562" s="307"/>
      <c r="N562" s="307"/>
      <c r="O562" s="307"/>
      <c r="P562" s="307"/>
      <c r="Q562" s="206"/>
      <c r="R562" s="412"/>
      <c r="S562" s="98"/>
    </row>
    <row r="563" spans="1:19" ht="18.75">
      <c r="A563" s="100"/>
      <c r="B563" s="158"/>
      <c r="C563" s="149"/>
      <c r="D563" s="148"/>
      <c r="E563" s="148"/>
      <c r="F563" s="287"/>
      <c r="G563" s="271"/>
      <c r="H563" s="96"/>
      <c r="I563" s="96"/>
      <c r="J563" s="206"/>
      <c r="K563" s="305"/>
      <c r="L563" s="305"/>
      <c r="M563" s="307"/>
      <c r="N563" s="307"/>
      <c r="O563" s="307"/>
      <c r="P563" s="307"/>
      <c r="Q563" s="206"/>
      <c r="R563" s="412"/>
      <c r="S563" s="98"/>
    </row>
    <row r="564" spans="1:19" ht="262.5">
      <c r="A564" s="100">
        <v>187</v>
      </c>
      <c r="B564" s="158" t="str">
        <f>$B$537</f>
        <v>WfP</v>
      </c>
      <c r="C564" s="149" t="s">
        <v>454</v>
      </c>
      <c r="D564" s="148" t="s">
        <v>26</v>
      </c>
      <c r="E564" s="148" t="s">
        <v>38</v>
      </c>
      <c r="F564" s="287">
        <v>200000000</v>
      </c>
      <c r="G564" s="271" t="s">
        <v>63</v>
      </c>
      <c r="H564" s="143" t="str">
        <f>$H$492</f>
        <v>shortlist with publicaton of EOI</v>
      </c>
      <c r="I564" s="96" t="str">
        <f>$I$609</f>
        <v xml:space="preserve">Lumpsum </v>
      </c>
      <c r="J564" s="206">
        <v>43769</v>
      </c>
      <c r="K564" s="305">
        <f t="shared" ref="K564:R564" si="179">J564+30</f>
        <v>43799</v>
      </c>
      <c r="L564" s="305">
        <f t="shared" si="179"/>
        <v>43829</v>
      </c>
      <c r="M564" s="305">
        <f t="shared" si="179"/>
        <v>43859</v>
      </c>
      <c r="N564" s="305">
        <f t="shared" si="179"/>
        <v>43889</v>
      </c>
      <c r="O564" s="305">
        <f t="shared" si="179"/>
        <v>43919</v>
      </c>
      <c r="P564" s="305">
        <f t="shared" si="179"/>
        <v>43949</v>
      </c>
      <c r="Q564" s="305">
        <f t="shared" si="179"/>
        <v>43979</v>
      </c>
      <c r="R564" s="414">
        <f t="shared" si="179"/>
        <v>44009</v>
      </c>
      <c r="S564" s="98"/>
    </row>
    <row r="565" spans="1:19" ht="18.75">
      <c r="A565" s="100"/>
      <c r="B565" s="158"/>
      <c r="C565" s="149"/>
      <c r="D565" s="148" t="s">
        <v>27</v>
      </c>
      <c r="E565" s="148"/>
      <c r="F565" s="287"/>
      <c r="G565" s="271"/>
      <c r="H565" s="96"/>
      <c r="I565" s="96"/>
      <c r="J565" s="206"/>
      <c r="K565" s="305"/>
      <c r="L565" s="305"/>
      <c r="M565" s="307"/>
      <c r="N565" s="307"/>
      <c r="O565" s="307"/>
      <c r="P565" s="307"/>
      <c r="Q565" s="206"/>
      <c r="R565" s="412"/>
      <c r="S565" s="98"/>
    </row>
    <row r="566" spans="1:19" ht="18.75">
      <c r="A566" s="100"/>
      <c r="B566" s="158"/>
      <c r="C566" s="149"/>
      <c r="D566" s="148"/>
      <c r="E566" s="148"/>
      <c r="F566" s="287"/>
      <c r="G566" s="271"/>
      <c r="H566" s="96"/>
      <c r="I566" s="96"/>
      <c r="J566" s="206"/>
      <c r="K566" s="305"/>
      <c r="L566" s="305"/>
      <c r="M566" s="307"/>
      <c r="N566" s="307"/>
      <c r="O566" s="307"/>
      <c r="P566" s="307"/>
      <c r="Q566" s="206"/>
      <c r="R566" s="412"/>
      <c r="S566" s="98"/>
    </row>
    <row r="567" spans="1:19" ht="225">
      <c r="A567" s="100">
        <v>188</v>
      </c>
      <c r="B567" s="158"/>
      <c r="C567" s="149" t="s">
        <v>455</v>
      </c>
      <c r="D567" s="148" t="s">
        <v>26</v>
      </c>
      <c r="E567" s="148" t="s">
        <v>38</v>
      </c>
      <c r="F567" s="287">
        <v>200000000</v>
      </c>
      <c r="G567" s="271" t="s">
        <v>63</v>
      </c>
      <c r="H567" s="143" t="str">
        <f>$H$492</f>
        <v>shortlist with publicaton of EOI</v>
      </c>
      <c r="I567" s="96" t="str">
        <f>$I$564</f>
        <v xml:space="preserve">Lumpsum </v>
      </c>
      <c r="J567" s="206">
        <f t="shared" ref="J567:R567" si="180">J570</f>
        <v>43769</v>
      </c>
      <c r="K567" s="305">
        <f t="shared" si="180"/>
        <v>43799</v>
      </c>
      <c r="L567" s="305">
        <f t="shared" si="180"/>
        <v>43829</v>
      </c>
      <c r="M567" s="307">
        <f t="shared" si="180"/>
        <v>43859</v>
      </c>
      <c r="N567" s="307">
        <f t="shared" si="180"/>
        <v>43889</v>
      </c>
      <c r="O567" s="307">
        <f t="shared" si="180"/>
        <v>43919</v>
      </c>
      <c r="P567" s="307">
        <f t="shared" si="180"/>
        <v>43949</v>
      </c>
      <c r="Q567" s="206">
        <f t="shared" si="180"/>
        <v>43979</v>
      </c>
      <c r="R567" s="412">
        <f t="shared" si="180"/>
        <v>44009</v>
      </c>
      <c r="S567" s="98"/>
    </row>
    <row r="568" spans="1:19" ht="18.75">
      <c r="A568" s="100"/>
      <c r="B568" s="158"/>
      <c r="C568" s="149"/>
      <c r="D568" s="148" t="s">
        <v>27</v>
      </c>
      <c r="E568" s="148"/>
      <c r="F568" s="287"/>
      <c r="G568" s="271"/>
      <c r="H568" s="96"/>
      <c r="I568" s="96"/>
      <c r="J568" s="96"/>
      <c r="K568" s="127"/>
      <c r="L568" s="127"/>
      <c r="M568" s="288"/>
      <c r="N568" s="288"/>
      <c r="O568" s="288"/>
      <c r="P568" s="288"/>
      <c r="Q568" s="96"/>
      <c r="R568" s="408"/>
      <c r="S568" s="98"/>
    </row>
    <row r="569" spans="1:19" ht="18.75">
      <c r="A569" s="100"/>
      <c r="B569" s="158"/>
      <c r="C569" s="149"/>
      <c r="D569" s="148"/>
      <c r="E569" s="148"/>
      <c r="F569" s="287"/>
      <c r="G569" s="271"/>
      <c r="H569" s="96"/>
      <c r="I569" s="96"/>
      <c r="J569" s="96"/>
      <c r="K569" s="127"/>
      <c r="L569" s="127"/>
      <c r="M569" s="288"/>
      <c r="N569" s="288"/>
      <c r="O569" s="288"/>
      <c r="P569" s="288"/>
      <c r="Q569" s="96"/>
      <c r="R569" s="408"/>
      <c r="S569" s="98"/>
    </row>
    <row r="570" spans="1:19" ht="243.75">
      <c r="A570" s="100">
        <v>189</v>
      </c>
      <c r="B570" s="158" t="str">
        <f>$B$537</f>
        <v>WfP</v>
      </c>
      <c r="C570" s="149" t="s">
        <v>456</v>
      </c>
      <c r="D570" s="148" t="s">
        <v>26</v>
      </c>
      <c r="E570" s="148" t="s">
        <v>38</v>
      </c>
      <c r="F570" s="287">
        <v>200000000</v>
      </c>
      <c r="G570" s="271" t="s">
        <v>63</v>
      </c>
      <c r="H570" s="143" t="str">
        <f>$H$492</f>
        <v>shortlist with publicaton of EOI</v>
      </c>
      <c r="I570" s="96" t="str">
        <f>$I$609</f>
        <v xml:space="preserve">Lumpsum </v>
      </c>
      <c r="J570" s="206">
        <v>43769</v>
      </c>
      <c r="K570" s="305">
        <f t="shared" ref="K570:R570" si="181">J570+30</f>
        <v>43799</v>
      </c>
      <c r="L570" s="305">
        <f t="shared" si="181"/>
        <v>43829</v>
      </c>
      <c r="M570" s="305">
        <f t="shared" si="181"/>
        <v>43859</v>
      </c>
      <c r="N570" s="305">
        <f t="shared" si="181"/>
        <v>43889</v>
      </c>
      <c r="O570" s="305">
        <f t="shared" si="181"/>
        <v>43919</v>
      </c>
      <c r="P570" s="305">
        <f t="shared" si="181"/>
        <v>43949</v>
      </c>
      <c r="Q570" s="305">
        <f t="shared" si="181"/>
        <v>43979</v>
      </c>
      <c r="R570" s="414">
        <f t="shared" si="181"/>
        <v>44009</v>
      </c>
      <c r="S570" s="98"/>
    </row>
    <row r="571" spans="1:19" ht="18.75">
      <c r="A571" s="100"/>
      <c r="B571" s="158"/>
      <c r="C571" s="149"/>
      <c r="D571" s="148" t="s">
        <v>37</v>
      </c>
      <c r="E571" s="148"/>
      <c r="F571" s="287"/>
      <c r="G571" s="271"/>
      <c r="H571" s="96"/>
      <c r="I571" s="96"/>
      <c r="J571" s="96"/>
      <c r="K571" s="127"/>
      <c r="L571" s="127"/>
      <c r="M571" s="288"/>
      <c r="N571" s="288"/>
      <c r="O571" s="288"/>
      <c r="P571" s="288"/>
      <c r="Q571" s="96"/>
      <c r="R571" s="408"/>
      <c r="S571" s="98"/>
    </row>
    <row r="572" spans="1:19" ht="18.75">
      <c r="A572" s="100"/>
      <c r="B572" s="158"/>
      <c r="C572" s="149"/>
      <c r="D572" s="148"/>
      <c r="E572" s="148"/>
      <c r="F572" s="287"/>
      <c r="G572" s="271"/>
      <c r="H572" s="96"/>
      <c r="I572" s="96"/>
      <c r="J572" s="96"/>
      <c r="K572" s="127"/>
      <c r="L572" s="127"/>
      <c r="M572" s="288"/>
      <c r="N572" s="288"/>
      <c r="O572" s="288"/>
      <c r="P572" s="288"/>
      <c r="Q572" s="96"/>
      <c r="R572" s="408"/>
      <c r="S572" s="98"/>
    </row>
    <row r="573" spans="1:19" ht="150">
      <c r="A573" s="100">
        <v>190</v>
      </c>
      <c r="B573" s="158" t="str">
        <f>$B$537</f>
        <v>WfP</v>
      </c>
      <c r="C573" s="149" t="s">
        <v>457</v>
      </c>
      <c r="D573" s="148" t="s">
        <v>26</v>
      </c>
      <c r="E573" s="148" t="s">
        <v>38</v>
      </c>
      <c r="F573" s="287">
        <v>200000000</v>
      </c>
      <c r="G573" s="271" t="s">
        <v>63</v>
      </c>
      <c r="H573" s="96" t="str">
        <f>$H$492</f>
        <v>shortlist with publicaton of EOI</v>
      </c>
      <c r="I573" s="96"/>
      <c r="J573" s="206">
        <v>43769</v>
      </c>
      <c r="K573" s="305">
        <f t="shared" ref="K573:R573" si="182">J573+30</f>
        <v>43799</v>
      </c>
      <c r="L573" s="305">
        <f t="shared" si="182"/>
        <v>43829</v>
      </c>
      <c r="M573" s="305">
        <f t="shared" si="182"/>
        <v>43859</v>
      </c>
      <c r="N573" s="305">
        <f t="shared" si="182"/>
        <v>43889</v>
      </c>
      <c r="O573" s="305">
        <f t="shared" si="182"/>
        <v>43919</v>
      </c>
      <c r="P573" s="305">
        <f t="shared" si="182"/>
        <v>43949</v>
      </c>
      <c r="Q573" s="305">
        <f t="shared" si="182"/>
        <v>43979</v>
      </c>
      <c r="R573" s="414">
        <f t="shared" si="182"/>
        <v>44009</v>
      </c>
      <c r="S573" s="98"/>
    </row>
    <row r="574" spans="1:19" ht="18.75">
      <c r="A574" s="100"/>
      <c r="B574" s="158"/>
      <c r="C574" s="149"/>
      <c r="D574" s="148" t="s">
        <v>27</v>
      </c>
      <c r="E574" s="148"/>
      <c r="F574" s="287"/>
      <c r="G574" s="271"/>
      <c r="H574" s="96"/>
      <c r="I574" s="96"/>
      <c r="J574" s="96"/>
      <c r="K574" s="127"/>
      <c r="L574" s="127"/>
      <c r="M574" s="288"/>
      <c r="N574" s="288"/>
      <c r="O574" s="288"/>
      <c r="P574" s="288"/>
      <c r="Q574" s="96"/>
      <c r="R574" s="408"/>
      <c r="S574" s="98"/>
    </row>
    <row r="575" spans="1:19" ht="18.75">
      <c r="A575" s="100"/>
      <c r="B575" s="158"/>
      <c r="C575" s="149"/>
      <c r="D575" s="148"/>
      <c r="E575" s="148"/>
      <c r="F575" s="287"/>
      <c r="G575" s="271"/>
      <c r="H575" s="96"/>
      <c r="I575" s="96"/>
      <c r="J575" s="96"/>
      <c r="K575" s="127"/>
      <c r="L575" s="127"/>
      <c r="M575" s="288"/>
      <c r="N575" s="288"/>
      <c r="O575" s="288"/>
      <c r="P575" s="288"/>
      <c r="Q575" s="96"/>
      <c r="R575" s="408"/>
      <c r="S575" s="98"/>
    </row>
    <row r="576" spans="1:19" ht="168.75">
      <c r="A576" s="100">
        <v>191</v>
      </c>
      <c r="B576" s="158" t="str">
        <f>$B$537</f>
        <v>WfP</v>
      </c>
      <c r="C576" s="149" t="s">
        <v>458</v>
      </c>
      <c r="D576" s="148" t="s">
        <v>26</v>
      </c>
      <c r="E576" s="148" t="s">
        <v>38</v>
      </c>
      <c r="F576" s="287">
        <v>3000000000</v>
      </c>
      <c r="G576" s="271" t="s">
        <v>63</v>
      </c>
      <c r="H576" s="143" t="str">
        <f>$H$492</f>
        <v>shortlist with publicaton of EOI</v>
      </c>
      <c r="I576" s="96" t="str">
        <f>$I$609</f>
        <v xml:space="preserve">Lumpsum </v>
      </c>
      <c r="J576" s="206">
        <v>43769</v>
      </c>
      <c r="K576" s="305">
        <f t="shared" ref="K576:R576" si="183">J576+30</f>
        <v>43799</v>
      </c>
      <c r="L576" s="305">
        <f t="shared" si="183"/>
        <v>43829</v>
      </c>
      <c r="M576" s="305">
        <f t="shared" si="183"/>
        <v>43859</v>
      </c>
      <c r="N576" s="305">
        <f t="shared" si="183"/>
        <v>43889</v>
      </c>
      <c r="O576" s="305">
        <f t="shared" si="183"/>
        <v>43919</v>
      </c>
      <c r="P576" s="305">
        <f t="shared" si="183"/>
        <v>43949</v>
      </c>
      <c r="Q576" s="305">
        <f t="shared" si="183"/>
        <v>43979</v>
      </c>
      <c r="R576" s="414">
        <f t="shared" si="183"/>
        <v>44009</v>
      </c>
      <c r="S576" s="98"/>
    </row>
    <row r="577" spans="1:19" ht="18.75">
      <c r="A577" s="100"/>
      <c r="B577" s="158"/>
      <c r="C577" s="149"/>
      <c r="D577" s="148" t="s">
        <v>27</v>
      </c>
      <c r="E577" s="148"/>
      <c r="F577" s="287"/>
      <c r="G577" s="271"/>
      <c r="H577" s="96"/>
      <c r="I577" s="96"/>
      <c r="J577" s="96"/>
      <c r="K577" s="127"/>
      <c r="L577" s="127"/>
      <c r="M577" s="288"/>
      <c r="N577" s="288"/>
      <c r="O577" s="288"/>
      <c r="P577" s="288"/>
      <c r="Q577" s="96"/>
      <c r="R577" s="408"/>
      <c r="S577" s="98"/>
    </row>
    <row r="578" spans="1:19" ht="18.75">
      <c r="A578" s="100"/>
      <c r="B578" s="158"/>
      <c r="C578" s="149"/>
      <c r="D578" s="148"/>
      <c r="E578" s="148"/>
      <c r="F578" s="287"/>
      <c r="G578" s="271"/>
      <c r="H578" s="96"/>
      <c r="I578" s="96"/>
      <c r="J578" s="96"/>
      <c r="K578" s="127"/>
      <c r="L578" s="127"/>
      <c r="M578" s="288"/>
      <c r="N578" s="288"/>
      <c r="O578" s="288"/>
      <c r="P578" s="288"/>
      <c r="Q578" s="96"/>
      <c r="R578" s="408"/>
      <c r="S578" s="98"/>
    </row>
    <row r="579" spans="1:19" ht="150">
      <c r="A579" s="100">
        <v>192</v>
      </c>
      <c r="B579" s="158" t="str">
        <f>$B$537</f>
        <v>WfP</v>
      </c>
      <c r="C579" s="149" t="s">
        <v>459</v>
      </c>
      <c r="D579" s="148" t="s">
        <v>26</v>
      </c>
      <c r="E579" s="148" t="s">
        <v>38</v>
      </c>
      <c r="F579" s="287">
        <v>500000000</v>
      </c>
      <c r="G579" s="271" t="s">
        <v>63</v>
      </c>
      <c r="H579" s="143" t="str">
        <f>$H$492</f>
        <v>shortlist with publicaton of EOI</v>
      </c>
      <c r="I579" s="96" t="str">
        <f>$I$609</f>
        <v xml:space="preserve">Lumpsum </v>
      </c>
      <c r="J579" s="96"/>
      <c r="K579" s="206">
        <v>43769</v>
      </c>
      <c r="L579" s="305">
        <f t="shared" ref="L579:S579" si="184">K579+30</f>
        <v>43799</v>
      </c>
      <c r="M579" s="305">
        <f t="shared" si="184"/>
        <v>43829</v>
      </c>
      <c r="N579" s="305">
        <f t="shared" si="184"/>
        <v>43859</v>
      </c>
      <c r="O579" s="305">
        <f t="shared" si="184"/>
        <v>43889</v>
      </c>
      <c r="P579" s="305">
        <f t="shared" si="184"/>
        <v>43919</v>
      </c>
      <c r="Q579" s="305">
        <f t="shared" si="184"/>
        <v>43949</v>
      </c>
      <c r="R579" s="414">
        <f t="shared" si="184"/>
        <v>43979</v>
      </c>
      <c r="S579" s="305">
        <f t="shared" si="184"/>
        <v>44009</v>
      </c>
    </row>
    <row r="580" spans="1:19" ht="18.75">
      <c r="A580" s="100"/>
      <c r="B580" s="158"/>
      <c r="C580" s="149"/>
      <c r="D580" s="148" t="s">
        <v>27</v>
      </c>
      <c r="E580" s="148"/>
      <c r="F580" s="287"/>
      <c r="G580" s="271"/>
      <c r="H580" s="96"/>
      <c r="I580" s="96"/>
      <c r="J580" s="96"/>
      <c r="K580" s="127"/>
      <c r="L580" s="127"/>
      <c r="M580" s="288"/>
      <c r="N580" s="288"/>
      <c r="O580" s="288"/>
      <c r="P580" s="288"/>
      <c r="Q580" s="96"/>
      <c r="R580" s="408"/>
      <c r="S580" s="98"/>
    </row>
    <row r="581" spans="1:19" ht="18.75">
      <c r="A581" s="100"/>
      <c r="B581" s="158"/>
      <c r="C581" s="149"/>
      <c r="D581" s="148"/>
      <c r="E581" s="148"/>
      <c r="F581" s="287"/>
      <c r="G581" s="271"/>
      <c r="H581" s="96"/>
      <c r="I581" s="96"/>
      <c r="J581" s="96"/>
      <c r="K581" s="127"/>
      <c r="L581" s="127"/>
      <c r="M581" s="288"/>
      <c r="N581" s="288"/>
      <c r="O581" s="288"/>
      <c r="P581" s="288"/>
      <c r="Q581" s="96"/>
      <c r="R581" s="408"/>
      <c r="S581" s="98"/>
    </row>
    <row r="582" spans="1:19" ht="93.75">
      <c r="A582" s="100">
        <v>193</v>
      </c>
      <c r="B582" s="158" t="str">
        <f>$B$537</f>
        <v>WfP</v>
      </c>
      <c r="C582" s="149" t="s">
        <v>462</v>
      </c>
      <c r="D582" s="148" t="s">
        <v>26</v>
      </c>
      <c r="E582" s="148" t="s">
        <v>38</v>
      </c>
      <c r="F582" s="287">
        <v>983648000</v>
      </c>
      <c r="G582" s="271" t="s">
        <v>63</v>
      </c>
      <c r="H582" s="143" t="str">
        <f>$H$492</f>
        <v>shortlist with publicaton of EOI</v>
      </c>
      <c r="I582" s="96" t="str">
        <f>$I$609</f>
        <v xml:space="preserve">Lumpsum </v>
      </c>
      <c r="J582" s="96"/>
      <c r="K582" s="127"/>
      <c r="L582" s="127"/>
      <c r="M582" s="288"/>
      <c r="N582" s="288"/>
      <c r="O582" s="288"/>
      <c r="P582" s="288"/>
      <c r="Q582" s="96"/>
      <c r="R582" s="408"/>
      <c r="S582" s="98"/>
    </row>
    <row r="583" spans="1:19" ht="18.75">
      <c r="A583" s="100"/>
      <c r="B583" s="158"/>
      <c r="C583" s="149"/>
      <c r="D583" s="148" t="s">
        <v>27</v>
      </c>
      <c r="E583" s="148"/>
      <c r="F583" s="287"/>
      <c r="G583" s="271"/>
      <c r="H583" s="96"/>
      <c r="I583" s="96"/>
      <c r="J583" s="96"/>
      <c r="K583" s="127"/>
      <c r="L583" s="127"/>
      <c r="M583" s="288"/>
      <c r="N583" s="288"/>
      <c r="O583" s="288"/>
      <c r="P583" s="288"/>
      <c r="Q583" s="96"/>
      <c r="R583" s="408"/>
      <c r="S583" s="98"/>
    </row>
    <row r="584" spans="1:19" ht="18.75">
      <c r="A584" s="100"/>
      <c r="B584" s="158"/>
      <c r="C584" s="149"/>
      <c r="D584" s="148"/>
      <c r="E584" s="148"/>
      <c r="F584" s="287"/>
      <c r="G584" s="271"/>
      <c r="H584" s="96"/>
      <c r="I584" s="96"/>
      <c r="J584" s="96"/>
      <c r="K584" s="127"/>
      <c r="L584" s="127"/>
      <c r="M584" s="288"/>
      <c r="N584" s="288"/>
      <c r="O584" s="288"/>
      <c r="P584" s="288"/>
      <c r="Q584" s="96"/>
      <c r="R584" s="408"/>
      <c r="S584" s="98"/>
    </row>
    <row r="585" spans="1:19" ht="93.75">
      <c r="A585" s="100">
        <v>194</v>
      </c>
      <c r="B585" s="158" t="str">
        <f>$B$537</f>
        <v>WfP</v>
      </c>
      <c r="C585" s="149" t="s">
        <v>463</v>
      </c>
      <c r="D585" s="148" t="s">
        <v>26</v>
      </c>
      <c r="E585" s="148" t="s">
        <v>38</v>
      </c>
      <c r="F585" s="287">
        <v>1044890000</v>
      </c>
      <c r="G585" s="271" t="s">
        <v>63</v>
      </c>
      <c r="H585" s="143" t="str">
        <f>$H$492</f>
        <v>shortlist with publicaton of EOI</v>
      </c>
      <c r="I585" s="96" t="str">
        <f>$I$609</f>
        <v xml:space="preserve">Lumpsum </v>
      </c>
      <c r="J585" s="206">
        <v>43769</v>
      </c>
      <c r="K585" s="305">
        <f t="shared" ref="K585:R585" si="185">J585+30</f>
        <v>43799</v>
      </c>
      <c r="L585" s="305">
        <f t="shared" si="185"/>
        <v>43829</v>
      </c>
      <c r="M585" s="305">
        <f t="shared" si="185"/>
        <v>43859</v>
      </c>
      <c r="N585" s="305">
        <f t="shared" si="185"/>
        <v>43889</v>
      </c>
      <c r="O585" s="305">
        <f t="shared" si="185"/>
        <v>43919</v>
      </c>
      <c r="P585" s="305">
        <f t="shared" si="185"/>
        <v>43949</v>
      </c>
      <c r="Q585" s="305">
        <f t="shared" si="185"/>
        <v>43979</v>
      </c>
      <c r="R585" s="414">
        <f t="shared" si="185"/>
        <v>44009</v>
      </c>
      <c r="S585" s="98"/>
    </row>
    <row r="586" spans="1:19" ht="18.75">
      <c r="A586" s="100"/>
      <c r="B586" s="158"/>
      <c r="C586" s="149"/>
      <c r="D586" s="148" t="s">
        <v>27</v>
      </c>
      <c r="E586" s="148"/>
      <c r="F586" s="287"/>
      <c r="G586" s="271"/>
      <c r="H586" s="96"/>
      <c r="I586" s="96"/>
      <c r="J586" s="96"/>
      <c r="K586" s="127"/>
      <c r="L586" s="127"/>
      <c r="M586" s="288"/>
      <c r="N586" s="288"/>
      <c r="O586" s="288"/>
      <c r="P586" s="288"/>
      <c r="Q586" s="96"/>
      <c r="R586" s="408"/>
      <c r="S586" s="98"/>
    </row>
    <row r="587" spans="1:19" ht="18.75">
      <c r="A587" s="100"/>
      <c r="B587" s="158"/>
      <c r="C587" s="149"/>
      <c r="D587" s="148"/>
      <c r="E587" s="148"/>
      <c r="F587" s="287"/>
      <c r="G587" s="271"/>
      <c r="H587" s="96"/>
      <c r="I587" s="96"/>
      <c r="J587" s="96"/>
      <c r="K587" s="127"/>
      <c r="L587" s="127"/>
      <c r="M587" s="288"/>
      <c r="N587" s="288"/>
      <c r="O587" s="288"/>
      <c r="P587" s="288"/>
      <c r="Q587" s="96"/>
      <c r="R587" s="408"/>
      <c r="S587" s="98"/>
    </row>
    <row r="588" spans="1:19" ht="112.5">
      <c r="A588" s="100">
        <v>195</v>
      </c>
      <c r="B588" s="158" t="str">
        <f>$B$537</f>
        <v>WfP</v>
      </c>
      <c r="C588" s="149" t="s">
        <v>464</v>
      </c>
      <c r="D588" s="148" t="s">
        <v>26</v>
      </c>
      <c r="E588" s="148" t="s">
        <v>38</v>
      </c>
      <c r="F588" s="287">
        <v>1341835525</v>
      </c>
      <c r="G588" s="271" t="s">
        <v>63</v>
      </c>
      <c r="H588" s="143" t="str">
        <f>$H$492</f>
        <v>shortlist with publicaton of EOI</v>
      </c>
      <c r="I588" s="96" t="str">
        <f>$I$609</f>
        <v xml:space="preserve">Lumpsum </v>
      </c>
      <c r="J588" s="206">
        <v>43677</v>
      </c>
      <c r="K588" s="305">
        <f t="shared" ref="K588:R588" si="186">J588+30</f>
        <v>43707</v>
      </c>
      <c r="L588" s="305">
        <f t="shared" si="186"/>
        <v>43737</v>
      </c>
      <c r="M588" s="305">
        <f t="shared" si="186"/>
        <v>43767</v>
      </c>
      <c r="N588" s="305">
        <f t="shared" si="186"/>
        <v>43797</v>
      </c>
      <c r="O588" s="305">
        <f t="shared" si="186"/>
        <v>43827</v>
      </c>
      <c r="P588" s="305">
        <f t="shared" si="186"/>
        <v>43857</v>
      </c>
      <c r="Q588" s="305">
        <f t="shared" si="186"/>
        <v>43887</v>
      </c>
      <c r="R588" s="414">
        <f t="shared" si="186"/>
        <v>43917</v>
      </c>
      <c r="S588" s="98"/>
    </row>
    <row r="589" spans="1:19" ht="18.75">
      <c r="A589" s="285"/>
      <c r="B589" s="127"/>
      <c r="C589" s="175"/>
      <c r="D589" s="285" t="s">
        <v>27</v>
      </c>
      <c r="E589" s="285"/>
      <c r="F589" s="120"/>
      <c r="G589" s="271"/>
      <c r="H589" s="96"/>
      <c r="I589" s="96"/>
      <c r="J589" s="96"/>
      <c r="K589" s="127"/>
      <c r="L589" s="127"/>
      <c r="M589" s="288"/>
      <c r="N589" s="288"/>
      <c r="O589" s="288"/>
      <c r="P589" s="288"/>
      <c r="Q589" s="96"/>
      <c r="R589" s="408"/>
      <c r="S589" s="98"/>
    </row>
    <row r="590" spans="1:19" ht="18.75">
      <c r="A590" s="100"/>
      <c r="B590" s="158"/>
      <c r="C590" s="149"/>
      <c r="D590" s="148"/>
      <c r="E590" s="148"/>
      <c r="F590" s="287"/>
      <c r="G590" s="271"/>
      <c r="H590" s="96"/>
      <c r="I590" s="96"/>
      <c r="J590" s="96"/>
      <c r="K590" s="127"/>
      <c r="L590" s="127"/>
      <c r="M590" s="288"/>
      <c r="N590" s="288"/>
      <c r="O590" s="288"/>
      <c r="P590" s="288"/>
      <c r="Q590" s="96"/>
      <c r="R590" s="408"/>
      <c r="S590" s="98"/>
    </row>
    <row r="591" spans="1:19" ht="93.75">
      <c r="A591" s="100">
        <v>196</v>
      </c>
      <c r="B591" s="158"/>
      <c r="C591" s="149" t="s">
        <v>465</v>
      </c>
      <c r="D591" s="148" t="s">
        <v>26</v>
      </c>
      <c r="E591" s="148" t="s">
        <v>38</v>
      </c>
      <c r="F591" s="287">
        <v>1160026000</v>
      </c>
      <c r="G591" s="271" t="s">
        <v>63</v>
      </c>
      <c r="H591" s="143" t="str">
        <f>$H$492</f>
        <v>shortlist with publicaton of EOI</v>
      </c>
      <c r="I591" s="96"/>
      <c r="J591" s="206">
        <f t="shared" ref="J591:R591" si="187">J588</f>
        <v>43677</v>
      </c>
      <c r="K591" s="305">
        <f t="shared" si="187"/>
        <v>43707</v>
      </c>
      <c r="L591" s="305">
        <f t="shared" si="187"/>
        <v>43737</v>
      </c>
      <c r="M591" s="288">
        <f t="shared" si="187"/>
        <v>43767</v>
      </c>
      <c r="N591" s="288">
        <f t="shared" si="187"/>
        <v>43797</v>
      </c>
      <c r="O591" s="288">
        <f t="shared" si="187"/>
        <v>43827</v>
      </c>
      <c r="P591" s="288">
        <f t="shared" si="187"/>
        <v>43857</v>
      </c>
      <c r="Q591" s="206">
        <f t="shared" si="187"/>
        <v>43887</v>
      </c>
      <c r="R591" s="408">
        <f t="shared" si="187"/>
        <v>43917</v>
      </c>
      <c r="S591" s="98"/>
    </row>
    <row r="592" spans="1:19" ht="18.75">
      <c r="A592" s="100"/>
      <c r="B592" s="158"/>
      <c r="C592" s="149"/>
      <c r="D592" s="148" t="s">
        <v>27</v>
      </c>
      <c r="E592" s="148"/>
      <c r="F592" s="287"/>
      <c r="G592" s="271"/>
      <c r="H592" s="96"/>
      <c r="I592" s="96"/>
      <c r="J592" s="96"/>
      <c r="K592" s="127"/>
      <c r="L592" s="127"/>
      <c r="M592" s="288"/>
      <c r="N592" s="288"/>
      <c r="O592" s="288"/>
      <c r="P592" s="288"/>
      <c r="Q592" s="96"/>
      <c r="R592" s="408"/>
      <c r="S592" s="98"/>
    </row>
    <row r="593" spans="1:19" ht="18.75">
      <c r="A593" s="100"/>
      <c r="B593" s="158"/>
      <c r="C593" s="149"/>
      <c r="D593" s="148"/>
      <c r="E593" s="148"/>
      <c r="F593" s="287"/>
      <c r="G593" s="271"/>
      <c r="H593" s="96"/>
      <c r="I593" s="96"/>
      <c r="J593" s="96"/>
      <c r="K593" s="127"/>
      <c r="L593" s="127"/>
      <c r="M593" s="288"/>
      <c r="N593" s="288"/>
      <c r="O593" s="288"/>
      <c r="P593" s="288"/>
      <c r="Q593" s="96"/>
      <c r="R593" s="408"/>
      <c r="S593" s="98"/>
    </row>
    <row r="594" spans="1:19" ht="168.75">
      <c r="A594" s="100">
        <v>197</v>
      </c>
      <c r="B594" s="158" t="str">
        <f>$B$537</f>
        <v>WfP</v>
      </c>
      <c r="C594" s="149" t="s">
        <v>466</v>
      </c>
      <c r="D594" s="148" t="s">
        <v>26</v>
      </c>
      <c r="E594" s="148" t="s">
        <v>38</v>
      </c>
      <c r="F594" s="287">
        <v>2500000000</v>
      </c>
      <c r="G594" s="271" t="s">
        <v>63</v>
      </c>
      <c r="H594" s="143" t="str">
        <f>$H$492</f>
        <v>shortlist with publicaton of EOI</v>
      </c>
      <c r="I594" s="96" t="str">
        <f>$I$609</f>
        <v xml:space="preserve">Lumpsum </v>
      </c>
      <c r="J594" s="206">
        <v>43769</v>
      </c>
      <c r="K594" s="305">
        <f t="shared" ref="K594:R594" si="188">J594+30</f>
        <v>43799</v>
      </c>
      <c r="L594" s="305">
        <f t="shared" si="188"/>
        <v>43829</v>
      </c>
      <c r="M594" s="305">
        <f t="shared" si="188"/>
        <v>43859</v>
      </c>
      <c r="N594" s="305">
        <f t="shared" si="188"/>
        <v>43889</v>
      </c>
      <c r="O594" s="305">
        <f t="shared" si="188"/>
        <v>43919</v>
      </c>
      <c r="P594" s="305">
        <f t="shared" si="188"/>
        <v>43949</v>
      </c>
      <c r="Q594" s="305">
        <f t="shared" si="188"/>
        <v>43979</v>
      </c>
      <c r="R594" s="414">
        <f t="shared" si="188"/>
        <v>44009</v>
      </c>
      <c r="S594" s="98"/>
    </row>
    <row r="595" spans="1:19" ht="18.75">
      <c r="A595" s="100"/>
      <c r="B595" s="158"/>
      <c r="C595" s="149"/>
      <c r="D595" s="148" t="s">
        <v>27</v>
      </c>
      <c r="E595" s="148"/>
      <c r="F595" s="287"/>
      <c r="G595" s="271"/>
      <c r="H595" s="96"/>
      <c r="I595" s="96"/>
      <c r="J595" s="96"/>
      <c r="K595" s="127"/>
      <c r="L595" s="127"/>
      <c r="M595" s="288"/>
      <c r="N595" s="288"/>
      <c r="O595" s="288"/>
      <c r="P595" s="288"/>
      <c r="Q595" s="96"/>
      <c r="R595" s="408"/>
      <c r="S595" s="98"/>
    </row>
    <row r="596" spans="1:19" ht="18.75">
      <c r="A596" s="100"/>
      <c r="B596" s="158"/>
      <c r="C596" s="149"/>
      <c r="D596" s="148"/>
      <c r="E596" s="148"/>
      <c r="F596" s="287"/>
      <c r="G596" s="271"/>
      <c r="H596" s="96"/>
      <c r="I596" s="96"/>
      <c r="J596" s="96"/>
      <c r="K596" s="127"/>
      <c r="L596" s="127"/>
      <c r="M596" s="288"/>
      <c r="N596" s="288"/>
      <c r="O596" s="288"/>
      <c r="P596" s="288"/>
      <c r="Q596" s="96"/>
      <c r="R596" s="408"/>
      <c r="S596" s="98"/>
    </row>
    <row r="597" spans="1:19" ht="206.25">
      <c r="A597" s="100">
        <v>198</v>
      </c>
      <c r="B597" s="158" t="str">
        <f>$B$537</f>
        <v>WfP</v>
      </c>
      <c r="C597" s="149" t="s">
        <v>467</v>
      </c>
      <c r="D597" s="148" t="s">
        <v>32</v>
      </c>
      <c r="E597" s="148" t="s">
        <v>38</v>
      </c>
      <c r="F597" s="287">
        <v>3500000000</v>
      </c>
      <c r="G597" s="271" t="s">
        <v>102</v>
      </c>
      <c r="H597" s="143" t="str">
        <f>$H$492</f>
        <v>shortlist with publicaton of EOI</v>
      </c>
      <c r="I597" s="96" t="str">
        <f>$I$609</f>
        <v xml:space="preserve">Lumpsum </v>
      </c>
      <c r="J597" s="206">
        <v>43769</v>
      </c>
      <c r="K597" s="305">
        <f t="shared" ref="K597:R597" si="189">J597+30</f>
        <v>43799</v>
      </c>
      <c r="L597" s="305">
        <f t="shared" si="189"/>
        <v>43829</v>
      </c>
      <c r="M597" s="305">
        <f t="shared" si="189"/>
        <v>43859</v>
      </c>
      <c r="N597" s="305">
        <f t="shared" si="189"/>
        <v>43889</v>
      </c>
      <c r="O597" s="305">
        <f t="shared" si="189"/>
        <v>43919</v>
      </c>
      <c r="P597" s="305">
        <f t="shared" si="189"/>
        <v>43949</v>
      </c>
      <c r="Q597" s="305">
        <f t="shared" si="189"/>
        <v>43979</v>
      </c>
      <c r="R597" s="414">
        <f t="shared" si="189"/>
        <v>44009</v>
      </c>
      <c r="S597" s="98"/>
    </row>
    <row r="598" spans="1:19" ht="18.75">
      <c r="A598" s="100"/>
      <c r="B598" s="158"/>
      <c r="C598" s="149"/>
      <c r="D598" s="148" t="s">
        <v>27</v>
      </c>
      <c r="E598" s="148"/>
      <c r="F598" s="287"/>
      <c r="G598" s="271"/>
      <c r="H598" s="96"/>
      <c r="I598" s="96"/>
      <c r="J598" s="96"/>
      <c r="K598" s="127"/>
      <c r="L598" s="127"/>
      <c r="M598" s="288"/>
      <c r="N598" s="288"/>
      <c r="O598" s="288"/>
      <c r="P598" s="288"/>
      <c r="Q598" s="96"/>
      <c r="R598" s="408"/>
      <c r="S598" s="98"/>
    </row>
    <row r="599" spans="1:19" ht="18.75">
      <c r="A599" s="100"/>
      <c r="B599" s="158"/>
      <c r="C599" s="149"/>
      <c r="D599" s="148"/>
      <c r="E599" s="148"/>
      <c r="F599" s="287"/>
      <c r="G599" s="271"/>
      <c r="H599" s="96"/>
      <c r="I599" s="96"/>
      <c r="J599" s="96"/>
      <c r="K599" s="288"/>
      <c r="L599" s="288"/>
      <c r="M599" s="288"/>
      <c r="N599" s="288"/>
      <c r="O599" s="288"/>
      <c r="P599" s="288"/>
      <c r="Q599" s="96"/>
      <c r="R599" s="408"/>
      <c r="S599" s="98"/>
    </row>
    <row r="600" spans="1:19" ht="93.75">
      <c r="A600" s="100">
        <v>198</v>
      </c>
      <c r="B600" s="127" t="str">
        <f>$B$537</f>
        <v>WfP</v>
      </c>
      <c r="C600" s="175" t="s">
        <v>445</v>
      </c>
      <c r="D600" s="285" t="s">
        <v>26</v>
      </c>
      <c r="E600" s="285" t="s">
        <v>38</v>
      </c>
      <c r="F600" s="120">
        <v>500000000</v>
      </c>
      <c r="G600" s="285" t="s">
        <v>63</v>
      </c>
      <c r="H600" s="143" t="str">
        <f>$H$492</f>
        <v>shortlist with publicaton of EOI</v>
      </c>
      <c r="I600" s="96" t="str">
        <f>$I$609</f>
        <v xml:space="preserve">Lumpsum </v>
      </c>
      <c r="J600" s="206">
        <v>43769</v>
      </c>
      <c r="K600" s="305">
        <f t="shared" ref="K600:R600" si="190">J600+30</f>
        <v>43799</v>
      </c>
      <c r="L600" s="305">
        <f t="shared" si="190"/>
        <v>43829</v>
      </c>
      <c r="M600" s="305">
        <f t="shared" si="190"/>
        <v>43859</v>
      </c>
      <c r="N600" s="305">
        <f t="shared" si="190"/>
        <v>43889</v>
      </c>
      <c r="O600" s="305">
        <f t="shared" si="190"/>
        <v>43919</v>
      </c>
      <c r="P600" s="305">
        <f t="shared" si="190"/>
        <v>43949</v>
      </c>
      <c r="Q600" s="305">
        <f t="shared" si="190"/>
        <v>43979</v>
      </c>
      <c r="R600" s="414">
        <f t="shared" si="190"/>
        <v>44009</v>
      </c>
      <c r="S600" s="98"/>
    </row>
    <row r="601" spans="1:19" ht="18.75">
      <c r="A601" s="100"/>
      <c r="B601" s="127"/>
      <c r="C601" s="190"/>
      <c r="D601" s="190" t="s">
        <v>37</v>
      </c>
      <c r="E601" s="190"/>
      <c r="F601" s="190"/>
      <c r="G601" s="190"/>
      <c r="H601" s="190"/>
      <c r="I601" s="96"/>
      <c r="J601" s="96"/>
      <c r="K601" s="288"/>
      <c r="L601" s="288"/>
      <c r="M601" s="288"/>
      <c r="N601" s="288"/>
      <c r="O601" s="288"/>
      <c r="P601" s="288"/>
      <c r="Q601" s="96"/>
      <c r="R601" s="408"/>
      <c r="S601" s="98"/>
    </row>
    <row r="602" spans="1:19" ht="18.75">
      <c r="A602" s="100"/>
      <c r="B602" s="127"/>
      <c r="C602" s="190"/>
      <c r="D602" s="190"/>
      <c r="E602" s="190"/>
      <c r="F602" s="190"/>
      <c r="G602" s="190"/>
      <c r="H602" s="190"/>
      <c r="I602" s="96"/>
      <c r="J602" s="96"/>
      <c r="K602" s="288"/>
      <c r="L602" s="288"/>
      <c r="M602" s="288"/>
      <c r="N602" s="288"/>
      <c r="O602" s="288"/>
      <c r="P602" s="288"/>
      <c r="Q602" s="96"/>
      <c r="R602" s="408"/>
      <c r="S602" s="98"/>
    </row>
    <row r="603" spans="1:19" ht="60.75">
      <c r="A603" s="100">
        <v>199</v>
      </c>
      <c r="B603" s="127" t="str">
        <f>$B$597</f>
        <v>WfP</v>
      </c>
      <c r="C603" s="296" t="s">
        <v>468</v>
      </c>
      <c r="D603" s="190" t="str">
        <f>D600</f>
        <v>Plan</v>
      </c>
      <c r="E603" s="190" t="str">
        <f>$E$600</f>
        <v>UGX</v>
      </c>
      <c r="F603" s="224">
        <v>10000000000</v>
      </c>
      <c r="G603" s="190" t="s">
        <v>469</v>
      </c>
      <c r="H603" s="297" t="str">
        <f>$H$600</f>
        <v>shortlist with publicaton of EOI</v>
      </c>
      <c r="I603" s="96" t="str">
        <f>$I$609</f>
        <v xml:space="preserve">Lumpsum </v>
      </c>
      <c r="J603" s="206">
        <v>43769</v>
      </c>
      <c r="K603" s="305">
        <f t="shared" ref="K603:R603" si="191">J603+30</f>
        <v>43799</v>
      </c>
      <c r="L603" s="305">
        <f t="shared" si="191"/>
        <v>43829</v>
      </c>
      <c r="M603" s="305">
        <f t="shared" si="191"/>
        <v>43859</v>
      </c>
      <c r="N603" s="305">
        <f t="shared" si="191"/>
        <v>43889</v>
      </c>
      <c r="O603" s="305">
        <f t="shared" si="191"/>
        <v>43919</v>
      </c>
      <c r="P603" s="305">
        <f t="shared" si="191"/>
        <v>43949</v>
      </c>
      <c r="Q603" s="305">
        <f t="shared" si="191"/>
        <v>43979</v>
      </c>
      <c r="R603" s="414">
        <f t="shared" si="191"/>
        <v>44009</v>
      </c>
      <c r="S603" s="98"/>
    </row>
    <row r="604" spans="1:19" ht="18.75">
      <c r="A604" s="100"/>
      <c r="B604" s="127"/>
      <c r="C604" s="190"/>
      <c r="D604" s="190" t="str">
        <f>D601</f>
        <v xml:space="preserve">Actual </v>
      </c>
      <c r="E604" s="190"/>
      <c r="F604" s="190"/>
      <c r="G604" s="190"/>
      <c r="H604" s="190"/>
      <c r="I604" s="96"/>
      <c r="J604" s="96"/>
      <c r="K604" s="288"/>
      <c r="L604" s="288"/>
      <c r="M604" s="288"/>
      <c r="N604" s="288"/>
      <c r="O604" s="288"/>
      <c r="P604" s="288"/>
      <c r="Q604" s="96"/>
      <c r="R604" s="408"/>
      <c r="S604" s="98"/>
    </row>
    <row r="605" spans="1:19" ht="18.75">
      <c r="A605" s="100"/>
      <c r="B605" s="127"/>
      <c r="C605" s="190"/>
      <c r="D605" s="190"/>
      <c r="E605" s="190"/>
      <c r="F605" s="190"/>
      <c r="G605" s="190"/>
      <c r="H605" s="190"/>
      <c r="I605" s="96"/>
      <c r="J605" s="96"/>
      <c r="K605" s="288"/>
      <c r="L605" s="288"/>
      <c r="M605" s="288"/>
      <c r="N605" s="288"/>
      <c r="O605" s="288"/>
      <c r="P605" s="288"/>
      <c r="Q605" s="96"/>
      <c r="R605" s="408"/>
      <c r="S605" s="98"/>
    </row>
    <row r="606" spans="1:19" ht="75.75">
      <c r="A606" s="100">
        <v>200</v>
      </c>
      <c r="B606" s="127" t="str">
        <f>$B$603</f>
        <v>WfP</v>
      </c>
      <c r="C606" s="296" t="s">
        <v>470</v>
      </c>
      <c r="D606" s="190" t="str">
        <f>D603</f>
        <v>Plan</v>
      </c>
      <c r="E606" s="190" t="str">
        <f>E603</f>
        <v>UGX</v>
      </c>
      <c r="F606" s="224">
        <f>F603</f>
        <v>10000000000</v>
      </c>
      <c r="G606" s="190" t="str">
        <f>G603</f>
        <v>KFW/ GoU</v>
      </c>
      <c r="H606" s="190" t="str">
        <f>H603</f>
        <v>shortlist with publicaton of EOI</v>
      </c>
      <c r="I606" s="96" t="str">
        <f>$I$609</f>
        <v xml:space="preserve">Lumpsum </v>
      </c>
      <c r="J606" s="206">
        <v>43769</v>
      </c>
      <c r="K606" s="305">
        <f t="shared" ref="K606:R606" si="192">J606+30</f>
        <v>43799</v>
      </c>
      <c r="L606" s="305">
        <f t="shared" si="192"/>
        <v>43829</v>
      </c>
      <c r="M606" s="305">
        <f t="shared" si="192"/>
        <v>43859</v>
      </c>
      <c r="N606" s="305">
        <f t="shared" si="192"/>
        <v>43889</v>
      </c>
      <c r="O606" s="305">
        <f t="shared" si="192"/>
        <v>43919</v>
      </c>
      <c r="P606" s="305">
        <f t="shared" si="192"/>
        <v>43949</v>
      </c>
      <c r="Q606" s="305">
        <f t="shared" si="192"/>
        <v>43979</v>
      </c>
      <c r="R606" s="414">
        <f t="shared" si="192"/>
        <v>44009</v>
      </c>
      <c r="S606" s="98"/>
    </row>
    <row r="607" spans="1:19">
      <c r="A607" s="190"/>
      <c r="B607" s="190"/>
      <c r="C607" s="190"/>
      <c r="D607" s="190" t="str">
        <f>D604</f>
        <v xml:space="preserve">Actual </v>
      </c>
      <c r="E607" s="190"/>
      <c r="F607" s="190"/>
      <c r="G607" s="190"/>
      <c r="H607" s="190"/>
      <c r="I607" s="190"/>
      <c r="J607" s="190"/>
      <c r="K607" s="190"/>
      <c r="L607" s="190"/>
      <c r="M607" s="190"/>
      <c r="N607" s="190"/>
      <c r="O607" s="190"/>
      <c r="P607" s="190"/>
      <c r="Q607" s="190"/>
      <c r="R607" s="415"/>
    </row>
    <row r="608" spans="1:19">
      <c r="A608" s="190"/>
      <c r="B608" s="190"/>
      <c r="C608" s="190"/>
      <c r="D608" s="190"/>
      <c r="E608" s="190"/>
      <c r="F608" s="190"/>
      <c r="G608" s="190"/>
      <c r="H608" s="190"/>
      <c r="I608" s="190"/>
      <c r="J608" s="190"/>
      <c r="K608" s="190"/>
      <c r="L608" s="190"/>
      <c r="M608" s="190"/>
      <c r="N608" s="190"/>
      <c r="O608" s="190"/>
      <c r="P608" s="190"/>
      <c r="Q608" s="190"/>
      <c r="R608" s="415"/>
    </row>
    <row r="609" spans="1:19" ht="105.75">
      <c r="A609" s="190">
        <v>201</v>
      </c>
      <c r="B609" s="190" t="str">
        <f>$B$606</f>
        <v>WfP</v>
      </c>
      <c r="C609" s="296" t="s">
        <v>471</v>
      </c>
      <c r="D609" s="190" t="str">
        <f>D603</f>
        <v>Plan</v>
      </c>
      <c r="E609" s="190" t="str">
        <f>E606</f>
        <v>UGX</v>
      </c>
      <c r="F609" s="224">
        <v>1000000000</v>
      </c>
      <c r="G609" s="190" t="str">
        <f>G606</f>
        <v>KFW/ GoU</v>
      </c>
      <c r="H609" s="190" t="str">
        <f>H606</f>
        <v>shortlist with publicaton of EOI</v>
      </c>
      <c r="I609" s="190" t="s">
        <v>50</v>
      </c>
      <c r="J609" s="206">
        <v>43769</v>
      </c>
      <c r="K609" s="305">
        <f t="shared" ref="K609:R609" si="193">J609+30</f>
        <v>43799</v>
      </c>
      <c r="L609" s="305">
        <f t="shared" si="193"/>
        <v>43829</v>
      </c>
      <c r="M609" s="305">
        <f t="shared" si="193"/>
        <v>43859</v>
      </c>
      <c r="N609" s="305">
        <f t="shared" si="193"/>
        <v>43889</v>
      </c>
      <c r="O609" s="305">
        <f t="shared" si="193"/>
        <v>43919</v>
      </c>
      <c r="P609" s="305">
        <f t="shared" si="193"/>
        <v>43949</v>
      </c>
      <c r="Q609" s="305">
        <f t="shared" si="193"/>
        <v>43979</v>
      </c>
      <c r="R609" s="414">
        <f t="shared" si="193"/>
        <v>44009</v>
      </c>
    </row>
    <row r="610" spans="1:19">
      <c r="A610" s="190"/>
      <c r="B610" s="190"/>
      <c r="C610" s="190"/>
      <c r="D610" s="190" t="str">
        <f>D604</f>
        <v xml:space="preserve">Actual </v>
      </c>
      <c r="E610" s="190"/>
      <c r="F610" s="190"/>
      <c r="G610" s="190"/>
      <c r="H610" s="190"/>
      <c r="I610" s="190"/>
      <c r="J610" s="190"/>
      <c r="K610" s="190"/>
      <c r="L610" s="190"/>
      <c r="M610" s="190"/>
      <c r="N610" s="190"/>
      <c r="O610" s="190"/>
      <c r="P610" s="190"/>
      <c r="Q610" s="190"/>
      <c r="R610" s="415"/>
    </row>
    <row r="611" spans="1:19">
      <c r="A611" s="190"/>
      <c r="B611" s="190"/>
      <c r="C611" s="190"/>
      <c r="D611" s="190"/>
      <c r="E611" s="190"/>
      <c r="F611" s="190"/>
      <c r="G611" s="190"/>
      <c r="H611" s="190"/>
      <c r="I611" s="190"/>
      <c r="J611" s="190"/>
      <c r="K611" s="190"/>
      <c r="L611" s="190"/>
      <c r="M611" s="190"/>
      <c r="N611" s="190"/>
      <c r="O611" s="190"/>
      <c r="P611" s="190"/>
      <c r="Q611" s="190"/>
      <c r="R611" s="415"/>
    </row>
    <row r="612" spans="1:19" ht="63.75">
      <c r="A612" s="100">
        <v>202</v>
      </c>
      <c r="B612" s="290" t="str">
        <f>$B$606</f>
        <v>WfP</v>
      </c>
      <c r="C612" s="298" t="s">
        <v>472</v>
      </c>
      <c r="D612" s="289" t="str">
        <f>D603</f>
        <v>Plan</v>
      </c>
      <c r="E612" s="190" t="str">
        <f>E609</f>
        <v>UGX</v>
      </c>
      <c r="F612" s="289" t="s">
        <v>473</v>
      </c>
      <c r="G612" s="190" t="str">
        <f>G609</f>
        <v>KFW/ GoU</v>
      </c>
      <c r="H612" s="190" t="str">
        <f>H609</f>
        <v>shortlist with publicaton of EOI</v>
      </c>
      <c r="I612" s="96" t="str">
        <f>$I$609</f>
        <v xml:space="preserve">Lumpsum </v>
      </c>
      <c r="J612" s="206">
        <v>43769</v>
      </c>
      <c r="K612" s="305">
        <f t="shared" ref="K612:R612" si="194">J612+30</f>
        <v>43799</v>
      </c>
      <c r="L612" s="305">
        <f t="shared" si="194"/>
        <v>43829</v>
      </c>
      <c r="M612" s="305">
        <f t="shared" si="194"/>
        <v>43859</v>
      </c>
      <c r="N612" s="305">
        <f t="shared" si="194"/>
        <v>43889</v>
      </c>
      <c r="O612" s="305">
        <f t="shared" si="194"/>
        <v>43919</v>
      </c>
      <c r="P612" s="305">
        <f t="shared" si="194"/>
        <v>43949</v>
      </c>
      <c r="Q612" s="305">
        <f t="shared" si="194"/>
        <v>43979</v>
      </c>
      <c r="R612" s="414">
        <f t="shared" si="194"/>
        <v>44009</v>
      </c>
      <c r="S612" s="289"/>
    </row>
    <row r="613" spans="1:19" ht="18.75">
      <c r="A613" s="100"/>
      <c r="B613" s="290"/>
      <c r="C613" s="289"/>
      <c r="D613" s="289" t="str">
        <f>D604</f>
        <v xml:space="preserve">Actual </v>
      </c>
      <c r="E613" s="289"/>
      <c r="F613" s="289"/>
      <c r="G613" s="289"/>
      <c r="H613" s="289"/>
      <c r="I613" s="289"/>
      <c r="J613" s="294"/>
      <c r="K613" s="289"/>
      <c r="L613" s="289"/>
      <c r="M613" s="289"/>
      <c r="N613" s="289"/>
      <c r="O613" s="289"/>
      <c r="P613" s="289"/>
      <c r="Q613" s="289"/>
      <c r="R613" s="416"/>
      <c r="S613" s="289"/>
    </row>
    <row r="614" spans="1:19" ht="18.75">
      <c r="A614" s="100"/>
      <c r="B614" s="290"/>
      <c r="C614" s="289"/>
      <c r="D614" s="289"/>
      <c r="E614" s="290"/>
      <c r="F614" s="289"/>
      <c r="G614" s="289"/>
      <c r="H614" s="289"/>
      <c r="I614" s="289"/>
      <c r="J614" s="294"/>
      <c r="K614" s="289"/>
      <c r="L614" s="289"/>
      <c r="M614" s="289"/>
      <c r="N614" s="289"/>
      <c r="O614" s="289"/>
      <c r="P614" s="289"/>
      <c r="Q614" s="289"/>
      <c r="R614" s="416"/>
      <c r="S614" s="289"/>
    </row>
    <row r="615" spans="1:19" ht="63.75">
      <c r="A615" s="100">
        <v>203</v>
      </c>
      <c r="B615" s="290" t="str">
        <f>$B$606</f>
        <v>WfP</v>
      </c>
      <c r="C615" s="299" t="s">
        <v>474</v>
      </c>
      <c r="D615" s="190" t="s">
        <v>32</v>
      </c>
      <c r="E615" s="290" t="str">
        <f>E612</f>
        <v>UGX</v>
      </c>
      <c r="F615" s="300">
        <v>500000000</v>
      </c>
      <c r="G615" s="290" t="str">
        <f>G612</f>
        <v>KFW/ GoU</v>
      </c>
      <c r="H615" s="290" t="str">
        <f>H612</f>
        <v>shortlist with publicaton of EOI</v>
      </c>
      <c r="I615" s="290" t="str">
        <f>I612</f>
        <v xml:space="preserve">Lumpsum </v>
      </c>
      <c r="J615" s="206">
        <v>43769</v>
      </c>
      <c r="K615" s="305">
        <f t="shared" ref="K615:R615" si="195">J615+30</f>
        <v>43799</v>
      </c>
      <c r="L615" s="305">
        <f t="shared" si="195"/>
        <v>43829</v>
      </c>
      <c r="M615" s="305">
        <f t="shared" si="195"/>
        <v>43859</v>
      </c>
      <c r="N615" s="305">
        <f t="shared" si="195"/>
        <v>43889</v>
      </c>
      <c r="O615" s="305">
        <f t="shared" si="195"/>
        <v>43919</v>
      </c>
      <c r="P615" s="305">
        <f t="shared" si="195"/>
        <v>43949</v>
      </c>
      <c r="Q615" s="305">
        <f t="shared" si="195"/>
        <v>43979</v>
      </c>
      <c r="R615" s="414">
        <f t="shared" si="195"/>
        <v>44009</v>
      </c>
      <c r="S615" s="290"/>
    </row>
    <row r="616" spans="1:19" ht="18.75">
      <c r="A616" s="100"/>
      <c r="B616" s="290"/>
      <c r="C616" s="190"/>
      <c r="D616" s="290" t="str">
        <f>D604</f>
        <v xml:space="preserve">Actual </v>
      </c>
      <c r="E616" s="190"/>
      <c r="F616" s="190"/>
      <c r="G616" s="190"/>
      <c r="H616" s="190"/>
      <c r="I616" s="190"/>
      <c r="J616" s="290"/>
      <c r="K616" s="290"/>
      <c r="L616" s="290"/>
      <c r="M616" s="290"/>
      <c r="N616" s="290"/>
      <c r="O616" s="290"/>
      <c r="P616" s="290"/>
      <c r="Q616" s="290"/>
      <c r="R616" s="390"/>
      <c r="S616" s="290"/>
    </row>
    <row r="617" spans="1:19" ht="18.75">
      <c r="A617" s="100"/>
      <c r="B617" s="290"/>
      <c r="C617" s="290"/>
      <c r="D617" s="290"/>
      <c r="E617" s="290"/>
      <c r="F617" s="290"/>
      <c r="G617" s="290"/>
      <c r="H617" s="290"/>
      <c r="I617" s="290"/>
      <c r="J617" s="295"/>
      <c r="K617" s="290"/>
      <c r="L617" s="290"/>
      <c r="M617" s="290"/>
      <c r="N617" s="290"/>
      <c r="O617" s="290"/>
      <c r="P617" s="290"/>
      <c r="Q617" s="290"/>
      <c r="R617" s="390"/>
      <c r="S617" s="290"/>
    </row>
    <row r="618" spans="1:19" ht="105.75">
      <c r="A618" s="419">
        <v>204</v>
      </c>
      <c r="B618" s="290" t="str">
        <f>$B$606</f>
        <v>WfP</v>
      </c>
      <c r="C618" s="296" t="s">
        <v>535</v>
      </c>
      <c r="D618" s="190"/>
      <c r="E618" s="190" t="str">
        <f t="shared" ref="E618:I618" si="196">E615</f>
        <v>UGX</v>
      </c>
      <c r="F618" s="192">
        <v>300000000</v>
      </c>
      <c r="G618" s="190" t="str">
        <f t="shared" si="196"/>
        <v>KFW/ GoU</v>
      </c>
      <c r="H618" s="190" t="str">
        <f t="shared" si="196"/>
        <v>shortlist with publicaton of EOI</v>
      </c>
      <c r="I618" s="190" t="str">
        <f t="shared" si="196"/>
        <v xml:space="preserve">Lumpsum </v>
      </c>
      <c r="J618" s="423">
        <v>43678</v>
      </c>
      <c r="K618" s="423">
        <f>J618+30</f>
        <v>43708</v>
      </c>
      <c r="L618" s="423">
        <f t="shared" ref="L618:R618" si="197">K618+30</f>
        <v>43738</v>
      </c>
      <c r="M618" s="423">
        <f t="shared" si="197"/>
        <v>43768</v>
      </c>
      <c r="N618" s="423">
        <f t="shared" si="197"/>
        <v>43798</v>
      </c>
      <c r="O618" s="423">
        <f t="shared" si="197"/>
        <v>43828</v>
      </c>
      <c r="P618" s="423">
        <f t="shared" si="197"/>
        <v>43858</v>
      </c>
      <c r="Q618" s="423">
        <f t="shared" si="197"/>
        <v>43888</v>
      </c>
      <c r="R618" s="423">
        <f t="shared" si="197"/>
        <v>43918</v>
      </c>
      <c r="S618" s="290"/>
    </row>
    <row r="619" spans="1:19" ht="18.75">
      <c r="A619" s="100"/>
      <c r="B619" s="290"/>
      <c r="C619" s="290"/>
      <c r="D619" s="290" t="str">
        <f>D607</f>
        <v xml:space="preserve">Actual </v>
      </c>
      <c r="E619" s="290"/>
      <c r="F619" s="290"/>
      <c r="G619" s="290"/>
      <c r="H619" s="290"/>
      <c r="I619" s="290"/>
      <c r="J619" s="295"/>
      <c r="K619" s="290"/>
      <c r="L619" s="290"/>
      <c r="M619" s="290"/>
      <c r="N619" s="290"/>
      <c r="O619" s="290"/>
      <c r="P619" s="290"/>
      <c r="Q619" s="290"/>
      <c r="R619" s="390"/>
      <c r="S619" s="290"/>
    </row>
    <row r="620" spans="1:19" ht="18.75">
      <c r="A620" s="100"/>
      <c r="B620" s="290"/>
      <c r="C620" s="290"/>
      <c r="D620" s="290"/>
      <c r="E620" s="290"/>
      <c r="F620" s="290"/>
      <c r="G620" s="290"/>
      <c r="H620" s="290"/>
      <c r="I620" s="290"/>
      <c r="J620" s="295"/>
      <c r="K620" s="290"/>
      <c r="L620" s="290"/>
      <c r="M620" s="290"/>
      <c r="N620" s="290"/>
      <c r="O620" s="290"/>
      <c r="P620" s="290"/>
      <c r="Q620" s="290"/>
      <c r="R620" s="390"/>
      <c r="S620" s="290"/>
    </row>
    <row r="621" spans="1:19" ht="158.25">
      <c r="A621" s="100">
        <v>205</v>
      </c>
      <c r="B621" s="290" t="str">
        <f>$B$606</f>
        <v>WfP</v>
      </c>
      <c r="C621" s="299" t="s">
        <v>476</v>
      </c>
      <c r="D621" s="190" t="s">
        <v>32</v>
      </c>
      <c r="E621" s="290" t="s">
        <v>38</v>
      </c>
      <c r="F621" s="304">
        <v>1500000000</v>
      </c>
      <c r="G621" s="290" t="str">
        <f>Combined!G1497</f>
        <v>KFW/ GoU</v>
      </c>
      <c r="H621" s="290" t="str">
        <f>Combined!H1497</f>
        <v>ODB</v>
      </c>
      <c r="I621" s="290" t="str">
        <f>Combined!I1497</f>
        <v xml:space="preserve">Lumpsum </v>
      </c>
      <c r="J621" s="206">
        <v>43769</v>
      </c>
      <c r="K621" s="305">
        <f t="shared" ref="K621:R621" si="198">J621+30</f>
        <v>43799</v>
      </c>
      <c r="L621" s="305">
        <f t="shared" si="198"/>
        <v>43829</v>
      </c>
      <c r="M621" s="305">
        <f t="shared" si="198"/>
        <v>43859</v>
      </c>
      <c r="N621" s="305">
        <f t="shared" si="198"/>
        <v>43889</v>
      </c>
      <c r="O621" s="305">
        <f t="shared" si="198"/>
        <v>43919</v>
      </c>
      <c r="P621" s="305">
        <f t="shared" si="198"/>
        <v>43949</v>
      </c>
      <c r="Q621" s="305">
        <f t="shared" si="198"/>
        <v>43979</v>
      </c>
      <c r="R621" s="414">
        <f t="shared" si="198"/>
        <v>44009</v>
      </c>
      <c r="S621" s="290"/>
    </row>
    <row r="622" spans="1:19" ht="18.75">
      <c r="A622" s="100"/>
      <c r="B622" s="290"/>
      <c r="C622" s="290"/>
      <c r="D622" s="290" t="str">
        <f>D610</f>
        <v xml:space="preserve">Actual </v>
      </c>
      <c r="E622" s="290"/>
      <c r="F622" s="290"/>
      <c r="G622" s="290"/>
      <c r="H622" s="290"/>
      <c r="I622" s="290"/>
      <c r="J622" s="295"/>
      <c r="K622" s="290"/>
      <c r="L622" s="290"/>
      <c r="M622" s="290"/>
      <c r="N622" s="290"/>
      <c r="O622" s="290"/>
      <c r="P622" s="290"/>
      <c r="Q622" s="290"/>
      <c r="R622" s="390"/>
      <c r="S622" s="290"/>
    </row>
    <row r="623" spans="1:19" ht="18.75">
      <c r="A623" s="100"/>
      <c r="B623" s="290"/>
      <c r="C623" s="290"/>
      <c r="D623" s="290"/>
      <c r="E623" s="290"/>
      <c r="F623" s="290"/>
      <c r="G623" s="290"/>
      <c r="H623" s="290"/>
      <c r="I623" s="290"/>
      <c r="J623" s="295"/>
      <c r="K623" s="290"/>
      <c r="L623" s="290"/>
      <c r="M623" s="290"/>
      <c r="N623" s="290"/>
      <c r="O623" s="290"/>
      <c r="P623" s="290"/>
      <c r="Q623" s="290"/>
      <c r="R623" s="390"/>
      <c r="S623" s="290"/>
    </row>
    <row r="624" spans="1:19" ht="18.75">
      <c r="A624" s="100">
        <v>206</v>
      </c>
      <c r="B624" s="290" t="s">
        <v>478</v>
      </c>
      <c r="C624" s="290" t="s">
        <v>479</v>
      </c>
      <c r="D624" s="190" t="s">
        <v>32</v>
      </c>
      <c r="E624" s="290" t="s">
        <v>38</v>
      </c>
      <c r="F624" s="304">
        <v>48905100</v>
      </c>
      <c r="G624" s="290" t="s">
        <v>63</v>
      </c>
      <c r="H624" s="290" t="s">
        <v>289</v>
      </c>
      <c r="I624" s="290" t="s">
        <v>50</v>
      </c>
      <c r="J624" s="312">
        <v>43647</v>
      </c>
      <c r="K624" s="314">
        <f t="shared" ref="K624:R624" si="199">J624+20</f>
        <v>43667</v>
      </c>
      <c r="L624" s="314">
        <f t="shared" si="199"/>
        <v>43687</v>
      </c>
      <c r="M624" s="314">
        <f t="shared" si="199"/>
        <v>43707</v>
      </c>
      <c r="N624" s="314">
        <f t="shared" si="199"/>
        <v>43727</v>
      </c>
      <c r="O624" s="314">
        <f t="shared" si="199"/>
        <v>43747</v>
      </c>
      <c r="P624" s="314">
        <f t="shared" si="199"/>
        <v>43767</v>
      </c>
      <c r="Q624" s="314">
        <f t="shared" si="199"/>
        <v>43787</v>
      </c>
      <c r="R624" s="417">
        <f t="shared" si="199"/>
        <v>43807</v>
      </c>
      <c r="S624" s="290"/>
    </row>
    <row r="625" spans="1:19" ht="18.75">
      <c r="A625" s="100"/>
      <c r="B625" s="290"/>
      <c r="C625" s="290"/>
      <c r="D625" s="290" t="str">
        <f>D613</f>
        <v xml:space="preserve">Actual </v>
      </c>
      <c r="E625" s="290"/>
      <c r="F625" s="290"/>
      <c r="G625" s="290"/>
      <c r="H625" s="290"/>
      <c r="I625" s="290"/>
      <c r="J625" s="295"/>
      <c r="K625" s="290"/>
      <c r="L625" s="290"/>
      <c r="M625" s="290"/>
      <c r="N625" s="290"/>
      <c r="O625" s="290"/>
      <c r="P625" s="290"/>
      <c r="Q625" s="290"/>
      <c r="R625" s="390"/>
      <c r="S625" s="290"/>
    </row>
    <row r="626" spans="1:19" ht="18.75">
      <c r="A626" s="100"/>
      <c r="B626" s="290"/>
      <c r="C626" s="290"/>
      <c r="D626" s="290"/>
      <c r="E626" s="290"/>
      <c r="F626" s="290"/>
      <c r="G626" s="290"/>
      <c r="H626" s="290"/>
      <c r="I626" s="290"/>
      <c r="J626" s="295"/>
      <c r="K626" s="290"/>
      <c r="L626" s="290"/>
      <c r="M626" s="290"/>
      <c r="N626" s="290"/>
      <c r="O626" s="290"/>
      <c r="P626" s="290"/>
      <c r="Q626" s="290"/>
      <c r="R626" s="390"/>
      <c r="S626" s="290"/>
    </row>
    <row r="627" spans="1:19" ht="63.75">
      <c r="A627" s="100">
        <v>207</v>
      </c>
      <c r="B627" s="311" t="s">
        <v>482</v>
      </c>
      <c r="C627" s="299" t="str">
        <f>'[12]Consultancy - Internal use'!$B$9</f>
        <v>Consultancy services for detailed assessment of hotspots for intervention requirements and water source protection plans</v>
      </c>
      <c r="D627" s="190" t="s">
        <v>32</v>
      </c>
      <c r="E627" s="290" t="s">
        <v>38</v>
      </c>
      <c r="F627" s="304">
        <v>90000000</v>
      </c>
      <c r="G627" s="290" t="s">
        <v>63</v>
      </c>
      <c r="H627" s="290" t="s">
        <v>483</v>
      </c>
      <c r="I627" s="313" t="str">
        <f>'[12]Consultancy - Internal use'!$G$9</f>
        <v xml:space="preserve">Time based/Lumpsum </v>
      </c>
      <c r="J627" s="312">
        <f>'[12]Consultancy - Internal use'!H9</f>
        <v>43272</v>
      </c>
      <c r="K627" s="290" t="str">
        <f>'[12]Consultancy - Internal use'!I9</f>
        <v>13th-July-2018</v>
      </c>
      <c r="L627" s="290" t="str">
        <f>'[12]Consultancy - Internal use'!J9</f>
        <v>27th-07-2018</v>
      </c>
      <c r="M627" s="290" t="str">
        <f>'[12]Consultancy - Internal use'!K9</f>
        <v>27th-07-2018</v>
      </c>
      <c r="N627" s="290" t="str">
        <f>'[12]Consultancy - Internal use'!L9</f>
        <v>27th-07-2018</v>
      </c>
      <c r="O627" s="290" t="str">
        <f>'[12]Consultancy - Internal use'!M9</f>
        <v>27th-07-2018</v>
      </c>
      <c r="P627" s="290" t="str">
        <f>'[12]Consultancy - Internal use'!N9</f>
        <v>02th-08-2019</v>
      </c>
      <c r="Q627" s="290" t="str">
        <f>'[12]Consultancy - Internal use'!O9</f>
        <v>30th-08-2019</v>
      </c>
      <c r="R627" s="390" t="str">
        <f>'[12]Consultancy - Internal use'!P9</f>
        <v>13th-09-2019</v>
      </c>
      <c r="S627" s="290"/>
    </row>
    <row r="628" spans="1:19" ht="18.75">
      <c r="A628" s="100"/>
      <c r="B628" s="290"/>
      <c r="C628" s="290"/>
      <c r="D628" s="290" t="str">
        <f>D616</f>
        <v xml:space="preserve">Actual </v>
      </c>
      <c r="E628" s="290"/>
      <c r="F628" s="290"/>
      <c r="G628" s="290"/>
      <c r="H628" s="290"/>
      <c r="I628" s="290"/>
      <c r="J628" s="295"/>
      <c r="K628" s="290"/>
      <c r="L628" s="290"/>
      <c r="M628" s="290"/>
      <c r="N628" s="290"/>
      <c r="O628" s="290"/>
      <c r="P628" s="290"/>
      <c r="Q628" s="290"/>
      <c r="R628" s="390"/>
      <c r="S628" s="290"/>
    </row>
    <row r="629" spans="1:19" ht="18.75">
      <c r="A629" s="100"/>
      <c r="B629" s="290"/>
      <c r="C629" s="290"/>
      <c r="D629" s="290"/>
      <c r="E629" s="295"/>
      <c r="F629" s="290"/>
      <c r="G629" s="290"/>
      <c r="H629" s="290"/>
      <c r="I629" s="290"/>
      <c r="J629" s="295"/>
      <c r="K629" s="290"/>
      <c r="L629" s="290"/>
      <c r="M629" s="290"/>
      <c r="N629" s="290"/>
      <c r="O629" s="290"/>
      <c r="P629" s="290"/>
      <c r="Q629" s="290"/>
      <c r="R629" s="390"/>
      <c r="S629" s="290"/>
    </row>
    <row r="630" spans="1:19" ht="75.75">
      <c r="A630" s="100">
        <v>208</v>
      </c>
      <c r="B630" s="311" t="s">
        <v>484</v>
      </c>
      <c r="C630" s="296" t="str">
        <f>'[13]Consultancy Services'!$B$9</f>
        <v>Consultancy services for Feasibility Studies and Detailed Designs for bulk water transfer for multipurpose use from L. Bunyonyi to Rubanda District</v>
      </c>
      <c r="D630" s="190" t="s">
        <v>26</v>
      </c>
      <c r="E630" s="190" t="str">
        <f>$E$627</f>
        <v>UGX</v>
      </c>
      <c r="F630" s="224">
        <v>700000000</v>
      </c>
      <c r="G630" s="290" t="s">
        <v>63</v>
      </c>
      <c r="H630" s="290" t="str">
        <f>$H$615</f>
        <v>shortlist with publicaton of EOI</v>
      </c>
      <c r="I630" s="290" t="s">
        <v>50</v>
      </c>
      <c r="J630" s="312">
        <v>43685</v>
      </c>
      <c r="K630" s="314">
        <f t="shared" ref="K630:R630" si="200">J630+20</f>
        <v>43705</v>
      </c>
      <c r="L630" s="314">
        <f t="shared" si="200"/>
        <v>43725</v>
      </c>
      <c r="M630" s="314">
        <f t="shared" si="200"/>
        <v>43745</v>
      </c>
      <c r="N630" s="314">
        <f t="shared" si="200"/>
        <v>43765</v>
      </c>
      <c r="O630" s="314">
        <f t="shared" si="200"/>
        <v>43785</v>
      </c>
      <c r="P630" s="314">
        <f t="shared" si="200"/>
        <v>43805</v>
      </c>
      <c r="Q630" s="314">
        <f t="shared" si="200"/>
        <v>43825</v>
      </c>
      <c r="R630" s="417">
        <f t="shared" si="200"/>
        <v>43845</v>
      </c>
      <c r="S630" s="290"/>
    </row>
    <row r="631" spans="1:19" ht="18.75">
      <c r="A631" s="100"/>
      <c r="B631" s="301"/>
      <c r="C631" s="301"/>
      <c r="D631" s="290" t="str">
        <f>D628</f>
        <v xml:space="preserve">Actual </v>
      </c>
      <c r="E631" s="301"/>
      <c r="F631" s="302"/>
      <c r="G631" s="303"/>
      <c r="H631" s="303"/>
      <c r="I631" s="303"/>
      <c r="J631" s="295"/>
      <c r="K631" s="290"/>
      <c r="L631" s="290"/>
      <c r="M631" s="290"/>
      <c r="N631" s="290"/>
      <c r="O631" s="290"/>
      <c r="P631" s="290"/>
      <c r="Q631" s="290"/>
      <c r="R631" s="390"/>
      <c r="S631" s="290"/>
    </row>
    <row r="632" spans="1:19" ht="18.75">
      <c r="A632" s="100"/>
      <c r="B632" s="301"/>
      <c r="C632" s="301"/>
      <c r="D632" s="290"/>
      <c r="E632" s="301"/>
      <c r="F632" s="302"/>
      <c r="G632" s="303"/>
      <c r="H632" s="303"/>
      <c r="I632" s="303"/>
      <c r="J632" s="295"/>
      <c r="K632" s="290"/>
      <c r="L632" s="290"/>
      <c r="M632" s="290"/>
      <c r="N632" s="290"/>
      <c r="O632" s="290"/>
      <c r="P632" s="290"/>
      <c r="Q632" s="290"/>
      <c r="R632" s="390"/>
      <c r="S632" s="290"/>
    </row>
    <row r="633" spans="1:19" ht="32.25">
      <c r="A633" s="100">
        <v>209</v>
      </c>
      <c r="B633" s="311" t="s">
        <v>484</v>
      </c>
      <c r="C633" s="316" t="str">
        <f>'[13]Consultancy Services'!$B$12</f>
        <v>Hydrogeological Investigations and Drilling Supervision (48 No. Sites)</v>
      </c>
      <c r="D633" s="290" t="str">
        <f>D627</f>
        <v xml:space="preserve">Plan </v>
      </c>
      <c r="E633" s="290" t="s">
        <v>38</v>
      </c>
      <c r="F633" s="317">
        <v>252000000</v>
      </c>
      <c r="G633" s="290" t="s">
        <v>63</v>
      </c>
      <c r="H633" s="290" t="str">
        <f>H630</f>
        <v>shortlist with publicaton of EOI</v>
      </c>
      <c r="I633" s="313" t="str">
        <f>'[13]Consultancy Services'!$G$15</f>
        <v>Framework</v>
      </c>
      <c r="J633" s="312">
        <v>43685</v>
      </c>
      <c r="K633" s="314">
        <f t="shared" ref="K633:R633" si="201">J633+20</f>
        <v>43705</v>
      </c>
      <c r="L633" s="314">
        <f t="shared" si="201"/>
        <v>43725</v>
      </c>
      <c r="M633" s="314">
        <f t="shared" si="201"/>
        <v>43745</v>
      </c>
      <c r="N633" s="314">
        <f t="shared" si="201"/>
        <v>43765</v>
      </c>
      <c r="O633" s="314">
        <f t="shared" si="201"/>
        <v>43785</v>
      </c>
      <c r="P633" s="314">
        <f t="shared" si="201"/>
        <v>43805</v>
      </c>
      <c r="Q633" s="314">
        <f t="shared" si="201"/>
        <v>43825</v>
      </c>
      <c r="R633" s="417">
        <f t="shared" si="201"/>
        <v>43845</v>
      </c>
      <c r="S633" s="290"/>
    </row>
    <row r="634" spans="1:19" ht="18.75">
      <c r="A634" s="100"/>
      <c r="B634" s="301"/>
      <c r="C634" s="301"/>
      <c r="D634" s="290" t="str">
        <f>D628</f>
        <v xml:space="preserve">Actual </v>
      </c>
      <c r="E634" s="301"/>
      <c r="F634" s="302"/>
      <c r="G634" s="303"/>
      <c r="H634" s="303"/>
      <c r="I634" s="303"/>
      <c r="J634" s="295"/>
      <c r="K634" s="290"/>
      <c r="L634" s="290"/>
      <c r="M634" s="290"/>
      <c r="N634" s="290"/>
      <c r="O634" s="290"/>
      <c r="P634" s="290"/>
      <c r="Q634" s="290"/>
      <c r="R634" s="390"/>
      <c r="S634" s="290"/>
    </row>
    <row r="635" spans="1:19" ht="18.75">
      <c r="A635" s="100"/>
      <c r="B635" s="301"/>
      <c r="C635" s="301"/>
      <c r="D635" s="290"/>
      <c r="E635" s="301"/>
      <c r="F635" s="302"/>
      <c r="G635" s="303"/>
      <c r="H635" s="319"/>
      <c r="I635" s="303"/>
      <c r="J635" s="295"/>
      <c r="K635" s="290"/>
      <c r="L635" s="290"/>
      <c r="M635" s="290"/>
      <c r="N635" s="290"/>
      <c r="O635" s="290"/>
      <c r="P635" s="290"/>
      <c r="Q635" s="290"/>
      <c r="R635" s="390"/>
      <c r="S635" s="290"/>
    </row>
    <row r="636" spans="1:19" ht="32.25">
      <c r="A636" s="100">
        <v>210</v>
      </c>
      <c r="B636" s="311" t="s">
        <v>484</v>
      </c>
      <c r="C636" s="316" t="str">
        <f>'[13]Consultancy Services'!$B$15</f>
        <v>Drama Shows (Luganda, Runyankitara and Rukonzo)</v>
      </c>
      <c r="D636" s="290" t="str">
        <f>D627</f>
        <v xml:space="preserve">Plan </v>
      </c>
      <c r="E636" s="290" t="s">
        <v>38</v>
      </c>
      <c r="F636" s="302">
        <v>305000000</v>
      </c>
      <c r="G636" s="290" t="s">
        <v>63</v>
      </c>
      <c r="H636" s="290" t="str">
        <f>H633</f>
        <v>shortlist with publicaton of EOI</v>
      </c>
      <c r="I636" s="318" t="str">
        <f>'[13]Consultancy Services'!$G$15</f>
        <v>Framework</v>
      </c>
      <c r="J636" s="312">
        <v>43685</v>
      </c>
      <c r="K636" s="314">
        <f t="shared" ref="K636:R636" si="202">J636+20</f>
        <v>43705</v>
      </c>
      <c r="L636" s="314">
        <f t="shared" si="202"/>
        <v>43725</v>
      </c>
      <c r="M636" s="314">
        <f t="shared" si="202"/>
        <v>43745</v>
      </c>
      <c r="N636" s="314">
        <f t="shared" si="202"/>
        <v>43765</v>
      </c>
      <c r="O636" s="314">
        <f t="shared" si="202"/>
        <v>43785</v>
      </c>
      <c r="P636" s="314">
        <f t="shared" si="202"/>
        <v>43805</v>
      </c>
      <c r="Q636" s="314">
        <f t="shared" si="202"/>
        <v>43825</v>
      </c>
      <c r="R636" s="417">
        <f t="shared" si="202"/>
        <v>43845</v>
      </c>
      <c r="S636" s="290"/>
    </row>
    <row r="637" spans="1:19" ht="18.75">
      <c r="A637" s="100"/>
      <c r="B637" s="301"/>
      <c r="C637" s="301"/>
      <c r="D637" s="290" t="str">
        <f>D628</f>
        <v xml:space="preserve">Actual </v>
      </c>
      <c r="E637" s="301"/>
      <c r="F637" s="302"/>
      <c r="G637" s="303"/>
      <c r="H637" s="303"/>
      <c r="I637" s="303"/>
      <c r="J637" s="295"/>
      <c r="K637" s="290"/>
      <c r="L637" s="290"/>
      <c r="M637" s="290"/>
      <c r="N637" s="290"/>
      <c r="O637" s="290"/>
      <c r="P637" s="290"/>
      <c r="Q637" s="290"/>
      <c r="R637" s="390"/>
      <c r="S637" s="290"/>
    </row>
    <row r="638" spans="1:19" ht="18.75">
      <c r="A638" s="100"/>
      <c r="B638" s="301"/>
      <c r="C638" s="301"/>
      <c r="D638" s="290"/>
      <c r="E638" s="301"/>
      <c r="F638" s="302"/>
      <c r="G638" s="303"/>
      <c r="H638" s="303"/>
      <c r="I638" s="303"/>
      <c r="J638" s="295"/>
      <c r="K638" s="290"/>
      <c r="L638" s="290"/>
      <c r="M638" s="290"/>
      <c r="N638" s="290"/>
      <c r="O638" s="290"/>
      <c r="P638" s="290"/>
      <c r="Q638" s="290"/>
      <c r="R638" s="390"/>
      <c r="S638" s="290"/>
    </row>
    <row r="639" spans="1:19" ht="63.75">
      <c r="A639" s="100">
        <v>211</v>
      </c>
      <c r="B639" s="311" t="s">
        <v>484</v>
      </c>
      <c r="C639" s="316" t="str">
        <f>'[13]Consultancy Services'!$B$18</f>
        <v>Feasibility studies and detailed engineering designs of 24 Water supply and Sanitation System in South West Uganda</v>
      </c>
      <c r="D639" s="290" t="str">
        <f>D630</f>
        <v>Plan</v>
      </c>
      <c r="E639" s="290" t="s">
        <v>38</v>
      </c>
      <c r="F639" s="320">
        <v>1626000000</v>
      </c>
      <c r="G639" s="290" t="s">
        <v>63</v>
      </c>
      <c r="H639" s="290" t="str">
        <f>H636</f>
        <v>shortlist with publicaton of EOI</v>
      </c>
      <c r="I639" s="290" t="s">
        <v>50</v>
      </c>
      <c r="J639" s="312">
        <v>43685</v>
      </c>
      <c r="K639" s="314">
        <f t="shared" ref="K639:R639" si="203">J639+20</f>
        <v>43705</v>
      </c>
      <c r="L639" s="314">
        <f t="shared" si="203"/>
        <v>43725</v>
      </c>
      <c r="M639" s="314">
        <f t="shared" si="203"/>
        <v>43745</v>
      </c>
      <c r="N639" s="314">
        <f t="shared" si="203"/>
        <v>43765</v>
      </c>
      <c r="O639" s="314">
        <f t="shared" si="203"/>
        <v>43785</v>
      </c>
      <c r="P639" s="314">
        <f t="shared" si="203"/>
        <v>43805</v>
      </c>
      <c r="Q639" s="314">
        <f t="shared" si="203"/>
        <v>43825</v>
      </c>
      <c r="R639" s="417">
        <f t="shared" si="203"/>
        <v>43845</v>
      </c>
      <c r="S639" s="290"/>
    </row>
    <row r="640" spans="1:19" ht="18.75">
      <c r="A640" s="100"/>
      <c r="B640" s="301"/>
      <c r="C640" s="301"/>
      <c r="D640" s="290" t="str">
        <f>D631</f>
        <v xml:space="preserve">Actual </v>
      </c>
      <c r="E640" s="301"/>
      <c r="F640" s="302"/>
      <c r="G640" s="303"/>
      <c r="H640" s="303"/>
      <c r="I640" s="303"/>
      <c r="J640" s="295"/>
      <c r="K640" s="290"/>
      <c r="L640" s="290"/>
      <c r="M640" s="290"/>
      <c r="N640" s="290"/>
      <c r="O640" s="290"/>
      <c r="P640" s="290"/>
      <c r="Q640" s="290"/>
      <c r="R640" s="390"/>
      <c r="S640" s="290"/>
    </row>
    <row r="641" spans="1:19" ht="18.75">
      <c r="A641" s="100"/>
      <c r="B641" s="301"/>
      <c r="C641" s="301"/>
      <c r="D641" s="290"/>
      <c r="E641" s="301"/>
      <c r="F641" s="302"/>
      <c r="G641" s="303"/>
      <c r="H641" s="303"/>
      <c r="I641" s="303"/>
      <c r="J641" s="295"/>
      <c r="K641" s="290"/>
      <c r="L641" s="290"/>
      <c r="M641" s="290"/>
      <c r="N641" s="290"/>
      <c r="O641" s="290"/>
      <c r="P641" s="290"/>
      <c r="Q641" s="290"/>
      <c r="R641" s="390"/>
      <c r="S641" s="290"/>
    </row>
    <row r="642" spans="1:19" ht="18.75">
      <c r="A642" s="100">
        <v>212</v>
      </c>
      <c r="B642" s="311" t="s">
        <v>484</v>
      </c>
      <c r="C642" s="315" t="str">
        <f>'[13]Consultancy Services'!$B$21</f>
        <v>Socio-Economic Survey</v>
      </c>
      <c r="D642" s="290" t="str">
        <f>D633</f>
        <v xml:space="preserve">Plan </v>
      </c>
      <c r="E642" s="290" t="s">
        <v>38</v>
      </c>
      <c r="F642" s="320">
        <v>50000000</v>
      </c>
      <c r="G642" s="303" t="str">
        <f>$G$639</f>
        <v>GOU</v>
      </c>
      <c r="H642" s="290" t="s">
        <v>483</v>
      </c>
      <c r="I642" s="290" t="s">
        <v>50</v>
      </c>
      <c r="J642" s="312">
        <v>43685</v>
      </c>
      <c r="K642" s="314">
        <f t="shared" ref="K642:R642" si="204">J642+20</f>
        <v>43705</v>
      </c>
      <c r="L642" s="314">
        <f t="shared" si="204"/>
        <v>43725</v>
      </c>
      <c r="M642" s="314">
        <f t="shared" si="204"/>
        <v>43745</v>
      </c>
      <c r="N642" s="314">
        <f t="shared" si="204"/>
        <v>43765</v>
      </c>
      <c r="O642" s="314">
        <f t="shared" si="204"/>
        <v>43785</v>
      </c>
      <c r="P642" s="314">
        <f t="shared" si="204"/>
        <v>43805</v>
      </c>
      <c r="Q642" s="314">
        <f t="shared" si="204"/>
        <v>43825</v>
      </c>
      <c r="R642" s="417">
        <f t="shared" si="204"/>
        <v>43845</v>
      </c>
      <c r="S642" s="290"/>
    </row>
    <row r="643" spans="1:19" ht="18.75">
      <c r="A643" s="100"/>
      <c r="B643" s="301"/>
      <c r="C643" s="301"/>
      <c r="D643" s="290" t="str">
        <f>D634</f>
        <v xml:space="preserve">Actual </v>
      </c>
      <c r="E643" s="301"/>
      <c r="F643" s="302"/>
      <c r="G643" s="303"/>
      <c r="H643" s="303"/>
      <c r="I643" s="303"/>
      <c r="J643" s="295"/>
      <c r="K643" s="290"/>
      <c r="L643" s="290"/>
      <c r="M643" s="290"/>
      <c r="N643" s="290"/>
      <c r="O643" s="290"/>
      <c r="P643" s="290"/>
      <c r="Q643" s="290"/>
      <c r="R643" s="390"/>
      <c r="S643" s="290"/>
    </row>
    <row r="644" spans="1:19" ht="18.75">
      <c r="A644" s="100"/>
      <c r="B644" s="301"/>
      <c r="C644" s="301"/>
      <c r="D644" s="290"/>
      <c r="E644" s="301"/>
      <c r="F644" s="302"/>
      <c r="G644" s="303"/>
      <c r="H644" s="303"/>
      <c r="I644" s="303"/>
      <c r="J644" s="295"/>
      <c r="K644" s="290"/>
      <c r="L644" s="290"/>
      <c r="M644" s="290"/>
      <c r="N644" s="290"/>
      <c r="O644" s="290"/>
      <c r="P644" s="290"/>
      <c r="Q644" s="290"/>
      <c r="R644" s="390"/>
      <c r="S644" s="290"/>
    </row>
    <row r="645" spans="1:19" ht="79.5">
      <c r="A645" s="100">
        <v>213</v>
      </c>
      <c r="B645" s="311" t="s">
        <v>484</v>
      </c>
      <c r="C645" s="316" t="str">
        <f>'[13]Consultancy Services'!$B$24</f>
        <v>Consultancy Services for Development and Implementation of Water source and catchment protection plans/measures, in Buyamba, Kambuga and Karago</v>
      </c>
      <c r="D645" s="290" t="str">
        <f>D636</f>
        <v xml:space="preserve">Plan </v>
      </c>
      <c r="E645" s="290" t="s">
        <v>38</v>
      </c>
      <c r="F645" s="320">
        <v>210000000</v>
      </c>
      <c r="G645" s="303" t="str">
        <f>G639</f>
        <v>GOU</v>
      </c>
      <c r="H645" s="303" t="str">
        <f>H639</f>
        <v>shortlist with publicaton of EOI</v>
      </c>
      <c r="I645" s="303" t="str">
        <f>I639</f>
        <v xml:space="preserve">Lumpsum </v>
      </c>
      <c r="J645" s="312">
        <v>43685</v>
      </c>
      <c r="K645" s="314">
        <f t="shared" ref="K645:R645" si="205">J645+20</f>
        <v>43705</v>
      </c>
      <c r="L645" s="314">
        <f t="shared" si="205"/>
        <v>43725</v>
      </c>
      <c r="M645" s="314">
        <f t="shared" si="205"/>
        <v>43745</v>
      </c>
      <c r="N645" s="314">
        <f t="shared" si="205"/>
        <v>43765</v>
      </c>
      <c r="O645" s="314">
        <f t="shared" si="205"/>
        <v>43785</v>
      </c>
      <c r="P645" s="314">
        <f t="shared" si="205"/>
        <v>43805</v>
      </c>
      <c r="Q645" s="314">
        <f t="shared" si="205"/>
        <v>43825</v>
      </c>
      <c r="R645" s="417">
        <f t="shared" si="205"/>
        <v>43845</v>
      </c>
      <c r="S645" s="290"/>
    </row>
    <row r="646" spans="1:19" ht="18.75">
      <c r="A646" s="100"/>
      <c r="B646" s="301"/>
      <c r="C646" s="301"/>
      <c r="D646" s="290" t="str">
        <f>D637</f>
        <v xml:space="preserve">Actual </v>
      </c>
      <c r="E646" s="301"/>
      <c r="F646" s="302"/>
      <c r="G646" s="303"/>
      <c r="H646" s="303"/>
      <c r="I646" s="303"/>
      <c r="J646" s="295"/>
      <c r="K646" s="290"/>
      <c r="L646" s="290"/>
      <c r="M646" s="290"/>
      <c r="N646" s="290"/>
      <c r="O646" s="290"/>
      <c r="P646" s="290"/>
      <c r="Q646" s="290"/>
      <c r="R646" s="390"/>
      <c r="S646" s="290"/>
    </row>
    <row r="647" spans="1:19" ht="18.75">
      <c r="A647" s="100"/>
      <c r="B647" s="301"/>
      <c r="C647" s="301"/>
      <c r="D647" s="290"/>
      <c r="E647" s="301"/>
      <c r="F647" s="302"/>
      <c r="G647" s="303"/>
      <c r="H647" s="303"/>
      <c r="I647" s="303"/>
      <c r="J647" s="295"/>
      <c r="K647" s="290"/>
      <c r="L647" s="290"/>
      <c r="M647" s="290"/>
      <c r="N647" s="290"/>
      <c r="O647" s="290"/>
      <c r="P647" s="290"/>
      <c r="Q647" s="290"/>
      <c r="R647" s="390"/>
      <c r="S647" s="290"/>
    </row>
    <row r="648" spans="1:19" ht="126.75">
      <c r="A648" s="100">
        <v>214</v>
      </c>
      <c r="B648" s="311" t="s">
        <v>484</v>
      </c>
      <c r="C648" s="316" t="str">
        <f>'[13]Consultancy Services'!$B$27</f>
        <v>Consultancy Services for Development and Implementation of Water source and catchment protection plans/measures, in Lwemiyaga, Kibugu, Igorora, Bethlehem-Nabigasa, Rushango, Nyakatonzi and Bigando Towns/RGCs</v>
      </c>
      <c r="D648" s="290" t="str">
        <f>D639</f>
        <v>Plan</v>
      </c>
      <c r="E648" s="290" t="s">
        <v>38</v>
      </c>
      <c r="F648" s="320">
        <v>420000000</v>
      </c>
      <c r="G648" s="303" t="str">
        <f>G642</f>
        <v>GOU</v>
      </c>
      <c r="H648" s="303" t="str">
        <f>$H$645</f>
        <v>shortlist with publicaton of EOI</v>
      </c>
      <c r="I648" s="303" t="str">
        <f>I642</f>
        <v xml:space="preserve">Lumpsum </v>
      </c>
      <c r="J648" s="312">
        <f>'[13]Consultancy Services'!$H$27</f>
        <v>43685</v>
      </c>
      <c r="K648" s="314">
        <f t="shared" ref="K648:R648" si="206">J648+30</f>
        <v>43715</v>
      </c>
      <c r="L648" s="314">
        <f t="shared" si="206"/>
        <v>43745</v>
      </c>
      <c r="M648" s="314">
        <f t="shared" si="206"/>
        <v>43775</v>
      </c>
      <c r="N648" s="314">
        <f t="shared" si="206"/>
        <v>43805</v>
      </c>
      <c r="O648" s="314">
        <f t="shared" si="206"/>
        <v>43835</v>
      </c>
      <c r="P648" s="314">
        <f t="shared" si="206"/>
        <v>43865</v>
      </c>
      <c r="Q648" s="314">
        <f t="shared" si="206"/>
        <v>43895</v>
      </c>
      <c r="R648" s="417">
        <f t="shared" si="206"/>
        <v>43925</v>
      </c>
      <c r="S648" s="290"/>
    </row>
    <row r="649" spans="1:19" ht="18.75">
      <c r="A649" s="100"/>
      <c r="B649" s="301"/>
      <c r="C649" s="301"/>
      <c r="D649" s="290" t="str">
        <f>D640</f>
        <v xml:space="preserve">Actual </v>
      </c>
      <c r="E649" s="301"/>
      <c r="F649" s="302"/>
      <c r="G649" s="303"/>
      <c r="H649" s="303"/>
      <c r="I649" s="303"/>
      <c r="J649" s="295"/>
      <c r="K649" s="290" t="s">
        <v>485</v>
      </c>
      <c r="L649" s="290"/>
      <c r="M649" s="290"/>
      <c r="N649" s="290"/>
      <c r="O649" s="290"/>
      <c r="P649" s="290"/>
      <c r="Q649" s="290"/>
      <c r="R649" s="390"/>
      <c r="S649" s="290"/>
    </row>
    <row r="650" spans="1:19" ht="18.75">
      <c r="A650" s="100"/>
      <c r="B650" s="301"/>
      <c r="C650" s="301"/>
      <c r="D650" s="290"/>
      <c r="E650" s="301"/>
      <c r="F650" s="302"/>
      <c r="G650" s="303"/>
      <c r="H650" s="303"/>
      <c r="I650" s="303"/>
      <c r="J650" s="295"/>
      <c r="K650" s="290"/>
      <c r="L650" s="290"/>
      <c r="M650" s="290"/>
      <c r="N650" s="290"/>
      <c r="O650" s="290"/>
      <c r="P650" s="290"/>
      <c r="Q650" s="290"/>
      <c r="R650" s="390"/>
      <c r="S650" s="290"/>
    </row>
    <row r="651" spans="1:19" ht="111">
      <c r="A651" s="100">
        <v>215</v>
      </c>
      <c r="B651" s="311" t="s">
        <v>484</v>
      </c>
      <c r="C651" s="316" t="str">
        <f>'[13]Consultancy Services'!$B$30</f>
        <v>Consultancy Services for Conducting of Environmental and Social Impact Assessment Studies, including  monitoring of EMSP, for Kibugu, Igorora, Bethlehem-Nabigasa, Rushango, Nyakatonzi and Bigando Towns/RGCs</v>
      </c>
      <c r="D651" s="290" t="str">
        <f>D642</f>
        <v xml:space="preserve">Plan </v>
      </c>
      <c r="E651" s="290" t="s">
        <v>38</v>
      </c>
      <c r="F651" s="320">
        <v>180000000</v>
      </c>
      <c r="G651" s="303" t="str">
        <f>G645</f>
        <v>GOU</v>
      </c>
      <c r="H651" s="303" t="str">
        <f>$H$642</f>
        <v xml:space="preserve">Shorlist without publication </v>
      </c>
      <c r="I651" s="303" t="str">
        <f>I645</f>
        <v xml:space="preserve">Lumpsum </v>
      </c>
      <c r="J651" s="312">
        <f>'[13]Consultancy Services'!$H$27</f>
        <v>43685</v>
      </c>
      <c r="K651" s="314">
        <f t="shared" ref="K651:R651" si="207">J651+30</f>
        <v>43715</v>
      </c>
      <c r="L651" s="314">
        <f t="shared" si="207"/>
        <v>43745</v>
      </c>
      <c r="M651" s="314">
        <f t="shared" si="207"/>
        <v>43775</v>
      </c>
      <c r="N651" s="314">
        <f t="shared" si="207"/>
        <v>43805</v>
      </c>
      <c r="O651" s="314">
        <f t="shared" si="207"/>
        <v>43835</v>
      </c>
      <c r="P651" s="314">
        <f t="shared" si="207"/>
        <v>43865</v>
      </c>
      <c r="Q651" s="314">
        <f t="shared" si="207"/>
        <v>43895</v>
      </c>
      <c r="R651" s="417">
        <f t="shared" si="207"/>
        <v>43925</v>
      </c>
      <c r="S651" s="290"/>
    </row>
    <row r="652" spans="1:19" ht="18.75">
      <c r="A652" s="100"/>
      <c r="B652" s="301"/>
      <c r="C652" s="301"/>
      <c r="D652" s="290" t="str">
        <f>D643</f>
        <v xml:space="preserve">Actual </v>
      </c>
      <c r="E652" s="301"/>
      <c r="F652" s="302"/>
      <c r="G652" s="303"/>
      <c r="H652" s="303"/>
      <c r="I652" s="303"/>
      <c r="J652" s="295"/>
      <c r="K652" s="290"/>
      <c r="L652" s="290"/>
      <c r="M652" s="290"/>
      <c r="N652" s="290"/>
      <c r="O652" s="290"/>
      <c r="P652" s="290"/>
      <c r="Q652" s="290"/>
      <c r="R652" s="390"/>
      <c r="S652" s="290"/>
    </row>
    <row r="653" spans="1:19" ht="18.75">
      <c r="A653" s="100"/>
      <c r="B653" s="301"/>
      <c r="C653" s="301"/>
      <c r="D653" s="290"/>
      <c r="E653" s="301"/>
      <c r="F653" s="302"/>
      <c r="G653" s="303"/>
      <c r="H653" s="303"/>
      <c r="I653" s="303"/>
      <c r="J653" s="295"/>
      <c r="K653" s="290"/>
      <c r="L653" s="290"/>
      <c r="M653" s="290"/>
      <c r="N653" s="290"/>
      <c r="O653" s="290"/>
      <c r="P653" s="290"/>
      <c r="Q653" s="290"/>
      <c r="R653" s="390"/>
      <c r="S653" s="290"/>
    </row>
    <row r="654" spans="1:19" ht="111">
      <c r="A654" s="100">
        <v>216</v>
      </c>
      <c r="B654" s="311" t="s">
        <v>484</v>
      </c>
      <c r="C654" s="321" t="str">
        <f>'[13]Consultancy Services'!$B$33</f>
        <v>Consultancy Services for Conducting of Sanitation, Hygiene and Environmental Surveys forKarago, Kibugu, Igorora, Bethlehem-Nabigasa, Rushango, Nyakatonzi and Bigando Towns/RGCs</v>
      </c>
      <c r="D654" s="290" t="str">
        <f>D645</f>
        <v xml:space="preserve">Plan </v>
      </c>
      <c r="E654" s="290" t="s">
        <v>38</v>
      </c>
      <c r="F654" s="320">
        <v>90000000</v>
      </c>
      <c r="G654" s="303" t="str">
        <f>G648</f>
        <v>GOU</v>
      </c>
      <c r="H654" s="303" t="str">
        <f>$H$642</f>
        <v xml:space="preserve">Shorlist without publication </v>
      </c>
      <c r="I654" s="303" t="str">
        <f>I648</f>
        <v xml:space="preserve">Lumpsum </v>
      </c>
      <c r="J654" s="312">
        <f>'[13]Consultancy Services'!$H$27</f>
        <v>43685</v>
      </c>
      <c r="K654" s="314">
        <f t="shared" ref="K654:R654" si="208">J654+30</f>
        <v>43715</v>
      </c>
      <c r="L654" s="314">
        <f t="shared" si="208"/>
        <v>43745</v>
      </c>
      <c r="M654" s="314">
        <f t="shared" si="208"/>
        <v>43775</v>
      </c>
      <c r="N654" s="314">
        <f t="shared" si="208"/>
        <v>43805</v>
      </c>
      <c r="O654" s="314">
        <f t="shared" si="208"/>
        <v>43835</v>
      </c>
      <c r="P654" s="314">
        <f t="shared" si="208"/>
        <v>43865</v>
      </c>
      <c r="Q654" s="314">
        <f t="shared" si="208"/>
        <v>43895</v>
      </c>
      <c r="R654" s="417">
        <f t="shared" si="208"/>
        <v>43925</v>
      </c>
      <c r="S654" s="290"/>
    </row>
    <row r="655" spans="1:19" ht="18.75">
      <c r="A655" s="100"/>
      <c r="B655" s="301"/>
      <c r="C655" s="301"/>
      <c r="D655" s="290" t="str">
        <f>D646</f>
        <v xml:space="preserve">Actual </v>
      </c>
      <c r="E655" s="301"/>
      <c r="F655" s="302"/>
      <c r="G655" s="303"/>
      <c r="H655" s="303"/>
      <c r="I655" s="303"/>
      <c r="J655" s="295"/>
      <c r="K655" s="290"/>
      <c r="L655" s="290"/>
      <c r="M655" s="290"/>
      <c r="N655" s="290"/>
      <c r="O655" s="290"/>
      <c r="P655" s="290"/>
      <c r="Q655" s="290"/>
      <c r="R655" s="390"/>
      <c r="S655" s="290"/>
    </row>
    <row r="656" spans="1:19" ht="18.75">
      <c r="A656" s="100"/>
      <c r="B656" s="301"/>
      <c r="C656" s="301"/>
      <c r="D656" s="290"/>
      <c r="E656" s="301"/>
      <c r="F656" s="302"/>
      <c r="G656" s="303"/>
      <c r="H656" s="303"/>
      <c r="I656" s="303"/>
      <c r="J656" s="295"/>
      <c r="K656" s="290"/>
      <c r="L656" s="290"/>
      <c r="M656" s="290"/>
      <c r="N656" s="290"/>
      <c r="O656" s="290"/>
      <c r="P656" s="290"/>
      <c r="Q656" s="290"/>
      <c r="R656" s="390"/>
      <c r="S656" s="290"/>
    </row>
    <row r="657" spans="1:20" ht="111">
      <c r="A657" s="100">
        <v>217</v>
      </c>
      <c r="B657" s="311" t="s">
        <v>484</v>
      </c>
      <c r="C657" s="321" t="str">
        <f>'[13]Consultancy Services'!$B$39</f>
        <v>Procurement for Conducting end of implementation surveys on Sanitation, Hygiene and Environment for Karago, Kibugu, Igorora, Bethlehem-Nabigasa, Rushango, Nyakatonzi and Bigando Towns/RGCs</v>
      </c>
      <c r="D657" s="290" t="str">
        <f>D648</f>
        <v>Plan</v>
      </c>
      <c r="E657" s="290" t="s">
        <v>38</v>
      </c>
      <c r="F657" s="320">
        <v>90000000</v>
      </c>
      <c r="G657" s="303" t="str">
        <f>G651</f>
        <v>GOU</v>
      </c>
      <c r="H657" s="303" t="str">
        <f>$H$642</f>
        <v xml:space="preserve">Shorlist without publication </v>
      </c>
      <c r="I657" s="303" t="str">
        <f>I651</f>
        <v xml:space="preserve">Lumpsum </v>
      </c>
      <c r="J657" s="312">
        <f>'[13]Consultancy Services'!$H$27</f>
        <v>43685</v>
      </c>
      <c r="K657" s="314">
        <f t="shared" ref="K657:R657" si="209">J657+30</f>
        <v>43715</v>
      </c>
      <c r="L657" s="314">
        <f t="shared" si="209"/>
        <v>43745</v>
      </c>
      <c r="M657" s="314">
        <f t="shared" si="209"/>
        <v>43775</v>
      </c>
      <c r="N657" s="314">
        <f t="shared" si="209"/>
        <v>43805</v>
      </c>
      <c r="O657" s="314">
        <f t="shared" si="209"/>
        <v>43835</v>
      </c>
      <c r="P657" s="314">
        <f t="shared" si="209"/>
        <v>43865</v>
      </c>
      <c r="Q657" s="314">
        <f t="shared" si="209"/>
        <v>43895</v>
      </c>
      <c r="R657" s="417">
        <f t="shared" si="209"/>
        <v>43925</v>
      </c>
      <c r="S657" s="290"/>
    </row>
    <row r="658" spans="1:20" ht="18.75">
      <c r="A658" s="145"/>
      <c r="B658" s="327"/>
      <c r="C658" s="301"/>
      <c r="D658" s="303" t="str">
        <f>D649</f>
        <v xml:space="preserve">Actual </v>
      </c>
      <c r="E658" s="301"/>
      <c r="F658" s="302"/>
      <c r="G658" s="303"/>
      <c r="H658" s="303"/>
      <c r="I658" s="303"/>
      <c r="J658" s="301"/>
      <c r="K658" s="303"/>
      <c r="L658" s="303"/>
      <c r="M658" s="303"/>
      <c r="N658" s="303"/>
      <c r="O658" s="303"/>
      <c r="P658" s="303"/>
      <c r="Q658" s="303"/>
      <c r="R658" s="302"/>
      <c r="S658" s="290"/>
    </row>
    <row r="659" spans="1:20" s="190" customFormat="1" ht="18.75">
      <c r="A659" s="324"/>
      <c r="C659" s="290"/>
      <c r="D659" s="290"/>
      <c r="E659" s="290"/>
      <c r="F659" s="290"/>
      <c r="G659" s="290"/>
      <c r="H659" s="290"/>
      <c r="I659" s="290"/>
      <c r="J659" s="290"/>
      <c r="K659" s="290"/>
      <c r="L659" s="290"/>
      <c r="M659" s="290"/>
      <c r="N659" s="290"/>
      <c r="O659" s="290"/>
      <c r="P659" s="290"/>
      <c r="Q659" s="290"/>
      <c r="R659" s="390"/>
      <c r="S659" s="290"/>
      <c r="T659" s="391"/>
    </row>
    <row r="660" spans="1:20" ht="95.25">
      <c r="A660" s="387">
        <v>218</v>
      </c>
      <c r="B660" s="190" t="str">
        <f>$B$657</f>
        <v>WSDF-SW</v>
      </c>
      <c r="C660" s="299" t="str">
        <f>'[13]Consultancy Services'!$B$36</f>
        <v>Consultancy Services for Conducting end of implementation surveys on Sanitation, Hygiene and Environment for Kambuga, Lwemiyaga and Karago, Towns/RGCs</v>
      </c>
      <c r="D660" s="290" t="str">
        <f>D657</f>
        <v>Plan</v>
      </c>
      <c r="E660" s="290" t="s">
        <v>38</v>
      </c>
      <c r="F660" s="300">
        <v>45000000</v>
      </c>
      <c r="G660" s="290" t="str">
        <f>G657</f>
        <v>GOU</v>
      </c>
      <c r="H660" s="290" t="str">
        <f>H657</f>
        <v xml:space="preserve">Shorlist without publication </v>
      </c>
      <c r="I660" s="290" t="str">
        <f>I657</f>
        <v xml:space="preserve">Lumpsum </v>
      </c>
      <c r="J660" s="314">
        <f>'[13]Consultancy Services'!$H$27</f>
        <v>43685</v>
      </c>
      <c r="K660" s="314">
        <f t="shared" ref="K660:R660" si="210">J660+30</f>
        <v>43715</v>
      </c>
      <c r="L660" s="314">
        <f t="shared" si="210"/>
        <v>43745</v>
      </c>
      <c r="M660" s="314">
        <f t="shared" si="210"/>
        <v>43775</v>
      </c>
      <c r="N660" s="314">
        <f t="shared" si="210"/>
        <v>43805</v>
      </c>
      <c r="O660" s="314">
        <f t="shared" si="210"/>
        <v>43835</v>
      </c>
      <c r="P660" s="314">
        <f t="shared" si="210"/>
        <v>43865</v>
      </c>
      <c r="Q660" s="314">
        <f t="shared" si="210"/>
        <v>43895</v>
      </c>
      <c r="R660" s="417">
        <f t="shared" si="210"/>
        <v>43925</v>
      </c>
      <c r="S660" s="290"/>
    </row>
    <row r="661" spans="1:20" ht="18.75">
      <c r="A661" s="387"/>
      <c r="B661" s="190"/>
      <c r="C661" s="290"/>
      <c r="D661" s="290" t="str">
        <f>D658</f>
        <v xml:space="preserve">Actual </v>
      </c>
      <c r="E661" s="290"/>
      <c r="F661" s="290"/>
      <c r="G661" s="290"/>
      <c r="H661" s="290"/>
      <c r="I661" s="290"/>
      <c r="J661" s="290"/>
      <c r="K661" s="290"/>
      <c r="L661" s="290"/>
      <c r="M661" s="290"/>
      <c r="N661" s="290"/>
      <c r="O661" s="290"/>
      <c r="P661" s="290"/>
      <c r="Q661" s="290"/>
      <c r="R661" s="390"/>
      <c r="S661" s="290"/>
    </row>
    <row r="662" spans="1:20" ht="18.75">
      <c r="A662" s="387"/>
      <c r="B662" s="290"/>
      <c r="C662" s="290"/>
      <c r="D662" s="290"/>
      <c r="E662" s="290"/>
      <c r="F662" s="290"/>
      <c r="G662" s="290"/>
      <c r="H662" s="290"/>
      <c r="I662" s="290"/>
      <c r="J662" s="290"/>
      <c r="K662" s="290"/>
      <c r="L662" s="290"/>
      <c r="M662" s="290"/>
      <c r="N662" s="290"/>
      <c r="O662" s="290"/>
      <c r="P662" s="290"/>
      <c r="Q662" s="290"/>
      <c r="R662" s="390"/>
      <c r="S662" s="290"/>
    </row>
    <row r="663" spans="1:20" ht="32.25">
      <c r="A663" s="387">
        <v>219</v>
      </c>
      <c r="B663" s="190" t="str">
        <f>$B$657</f>
        <v>WSDF-SW</v>
      </c>
      <c r="C663" s="382" t="str">
        <f>'[13]Consultancy Services'!$B$46</f>
        <v>Documentaries for Bethlehem, Nabigasa, Rushango &amp; Kibugu</v>
      </c>
      <c r="D663" s="290" t="str">
        <f>D627</f>
        <v xml:space="preserve">Plan </v>
      </c>
      <c r="E663" s="290" t="s">
        <v>38</v>
      </c>
      <c r="F663" s="300">
        <v>90000000</v>
      </c>
      <c r="G663" s="290" t="str">
        <f>G660</f>
        <v>GOU</v>
      </c>
      <c r="H663" s="290" t="str">
        <f>H660</f>
        <v xml:space="preserve">Shorlist without publication </v>
      </c>
      <c r="I663" s="290" t="str">
        <f>I660</f>
        <v xml:space="preserve">Lumpsum </v>
      </c>
      <c r="J663" s="314">
        <f>'[13]Consultancy Services'!$H$27</f>
        <v>43685</v>
      </c>
      <c r="K663" s="314">
        <f t="shared" ref="K663:P663" si="211">J663+30</f>
        <v>43715</v>
      </c>
      <c r="L663" s="314">
        <f t="shared" si="211"/>
        <v>43745</v>
      </c>
      <c r="M663" s="314">
        <f t="shared" si="211"/>
        <v>43775</v>
      </c>
      <c r="N663" s="314">
        <f t="shared" si="211"/>
        <v>43805</v>
      </c>
      <c r="O663" s="314">
        <f t="shared" si="211"/>
        <v>43835</v>
      </c>
      <c r="P663" s="314">
        <f t="shared" si="211"/>
        <v>43865</v>
      </c>
      <c r="Q663" s="290"/>
      <c r="R663" s="390"/>
      <c r="S663" s="290"/>
    </row>
    <row r="664" spans="1:20" ht="18.75">
      <c r="A664" s="387"/>
      <c r="B664" s="190"/>
      <c r="C664" s="382"/>
      <c r="D664" s="290" t="str">
        <f>$D$661</f>
        <v xml:space="preserve">Actual </v>
      </c>
      <c r="E664" s="290"/>
      <c r="F664" s="300"/>
      <c r="G664" s="290"/>
      <c r="H664" s="290"/>
      <c r="I664" s="290"/>
      <c r="J664" s="314"/>
      <c r="K664" s="314"/>
      <c r="L664" s="314"/>
      <c r="M664" s="314"/>
      <c r="N664" s="314"/>
      <c r="O664" s="314"/>
      <c r="P664" s="314"/>
      <c r="Q664" s="290"/>
      <c r="R664" s="390"/>
      <c r="S664" s="290"/>
    </row>
    <row r="665" spans="1:20" ht="18.75">
      <c r="A665" s="387"/>
      <c r="B665" s="190"/>
      <c r="C665" s="382"/>
      <c r="D665" s="290"/>
      <c r="E665" s="290"/>
      <c r="F665" s="300"/>
      <c r="G665" s="290"/>
      <c r="H665" s="290"/>
      <c r="I665" s="290"/>
      <c r="J665" s="314"/>
      <c r="K665" s="314"/>
      <c r="L665" s="314"/>
      <c r="M665" s="314"/>
      <c r="N665" s="314"/>
      <c r="O665" s="314"/>
      <c r="P665" s="314"/>
      <c r="Q665" s="290"/>
      <c r="R665" s="390"/>
      <c r="S665" s="290"/>
    </row>
    <row r="666" spans="1:20" ht="114.75" customHeight="1">
      <c r="A666" s="387">
        <v>220</v>
      </c>
      <c r="B666" s="190" t="str">
        <f>Combined!$B$1461</f>
        <v>WFPRC-SW</v>
      </c>
      <c r="C666" s="296" t="str">
        <f>'[14]Consultancy - Internal use'!B9</f>
        <v xml:space="preserve">Implementation support for sustainable management of WfP facilities in western and lower central regions (training, capacity building, and formation of management committee for completed and on-going works)                                                                                                                                                                                                                                                                                                                                                                                                                                           </v>
      </c>
      <c r="D666" s="190" t="str">
        <f>D663</f>
        <v xml:space="preserve">Plan </v>
      </c>
      <c r="E666" s="290" t="s">
        <v>38</v>
      </c>
      <c r="F666" s="224">
        <v>247000000</v>
      </c>
      <c r="G666" s="290" t="str">
        <f>G663</f>
        <v>GOU</v>
      </c>
      <c r="H666" s="290" t="str">
        <f>$H$645</f>
        <v>shortlist with publicaton of EOI</v>
      </c>
      <c r="I666" s="290" t="s">
        <v>496</v>
      </c>
      <c r="J666" s="314">
        <f>'[14]Consultancy - Internal use'!$H$9</f>
        <v>43333</v>
      </c>
      <c r="K666" s="314">
        <f t="shared" ref="K666:R666" si="212">J666+30</f>
        <v>43363</v>
      </c>
      <c r="L666" s="314">
        <f t="shared" si="212"/>
        <v>43393</v>
      </c>
      <c r="M666" s="314">
        <f t="shared" si="212"/>
        <v>43423</v>
      </c>
      <c r="N666" s="314">
        <f t="shared" si="212"/>
        <v>43453</v>
      </c>
      <c r="O666" s="314">
        <f t="shared" si="212"/>
        <v>43483</v>
      </c>
      <c r="P666" s="314">
        <f t="shared" si="212"/>
        <v>43513</v>
      </c>
      <c r="Q666" s="314">
        <f t="shared" si="212"/>
        <v>43543</v>
      </c>
      <c r="R666" s="417">
        <f t="shared" si="212"/>
        <v>43573</v>
      </c>
      <c r="S666" s="290"/>
    </row>
    <row r="667" spans="1:20" ht="18.75" customHeight="1">
      <c r="A667" s="387"/>
      <c r="B667" s="190"/>
      <c r="C667" s="190"/>
      <c r="D667" s="190" t="str">
        <f>D664</f>
        <v xml:space="preserve">Actual </v>
      </c>
      <c r="E667" s="190"/>
      <c r="F667" s="190"/>
      <c r="G667" s="190"/>
      <c r="H667" s="290"/>
      <c r="I667" s="290"/>
      <c r="J667" s="314"/>
      <c r="K667" s="314"/>
      <c r="L667" s="314"/>
      <c r="M667" s="314"/>
      <c r="N667" s="314"/>
      <c r="O667" s="314"/>
      <c r="P667" s="314"/>
      <c r="Q667" s="290"/>
      <c r="R667" s="390"/>
      <c r="S667" s="290"/>
    </row>
    <row r="668" spans="1:20" ht="18.75" customHeight="1">
      <c r="A668" s="387"/>
      <c r="B668" s="190"/>
      <c r="C668" s="190"/>
      <c r="D668" s="190"/>
      <c r="E668" s="190"/>
      <c r="F668" s="190"/>
      <c r="G668" s="190"/>
      <c r="H668" s="290"/>
      <c r="I668" s="290"/>
      <c r="J668" s="314"/>
      <c r="K668" s="314"/>
      <c r="L668" s="314"/>
      <c r="M668" s="314"/>
      <c r="N668" s="314"/>
      <c r="O668" s="314"/>
      <c r="P668" s="314"/>
      <c r="Q668" s="290"/>
      <c r="R668" s="390"/>
      <c r="S668" s="290"/>
    </row>
    <row r="669" spans="1:20" ht="54.75" customHeight="1">
      <c r="A669" s="387">
        <v>221</v>
      </c>
      <c r="B669" s="190" t="str">
        <f>Combined!$B$1461</f>
        <v>WFPRC-SW</v>
      </c>
      <c r="C669" s="296" t="str">
        <f>'[14]Consultancy - Internal use'!B12</f>
        <v>Documentary for selected Water for Production Facilities in the western and Lower Central regions</v>
      </c>
      <c r="D669" s="190" t="str">
        <f>D663</f>
        <v xml:space="preserve">Plan </v>
      </c>
      <c r="E669" s="290" t="s">
        <v>38</v>
      </c>
      <c r="F669" s="224">
        <v>90500000</v>
      </c>
      <c r="G669" s="290" t="str">
        <f>G666</f>
        <v>GOU</v>
      </c>
      <c r="H669" s="290" t="str">
        <f>$H$663</f>
        <v xml:space="preserve">Shorlist without publication </v>
      </c>
      <c r="I669" s="290" t="s">
        <v>50</v>
      </c>
      <c r="J669" s="314">
        <f>'[14]Consultancy - Internal use'!$H$9</f>
        <v>43333</v>
      </c>
      <c r="K669" s="314">
        <f t="shared" ref="K669:R669" si="213">J669+30</f>
        <v>43363</v>
      </c>
      <c r="L669" s="314">
        <f t="shared" si="213"/>
        <v>43393</v>
      </c>
      <c r="M669" s="314">
        <f t="shared" si="213"/>
        <v>43423</v>
      </c>
      <c r="N669" s="314">
        <f t="shared" si="213"/>
        <v>43453</v>
      </c>
      <c r="O669" s="314">
        <f t="shared" si="213"/>
        <v>43483</v>
      </c>
      <c r="P669" s="314">
        <f t="shared" si="213"/>
        <v>43513</v>
      </c>
      <c r="Q669" s="314">
        <f t="shared" si="213"/>
        <v>43543</v>
      </c>
      <c r="R669" s="417">
        <f t="shared" si="213"/>
        <v>43573</v>
      </c>
      <c r="S669" s="290"/>
    </row>
    <row r="670" spans="1:20" ht="18.75" customHeight="1">
      <c r="A670" s="387"/>
      <c r="B670" s="190"/>
      <c r="C670" s="190"/>
      <c r="D670" s="190" t="str">
        <f>D664</f>
        <v xml:space="preserve">Actual </v>
      </c>
      <c r="E670" s="190"/>
      <c r="F670" s="190"/>
      <c r="G670" s="190"/>
      <c r="H670" s="290"/>
      <c r="I670" s="290"/>
      <c r="J670" s="314"/>
      <c r="K670" s="314"/>
      <c r="L670" s="314"/>
      <c r="M670" s="314"/>
      <c r="N670" s="314"/>
      <c r="O670" s="314"/>
      <c r="P670" s="314"/>
      <c r="Q670" s="290"/>
      <c r="R670" s="390"/>
      <c r="S670" s="290"/>
    </row>
    <row r="671" spans="1:20" ht="18.75" customHeight="1">
      <c r="A671" s="387"/>
      <c r="B671" s="190"/>
      <c r="C671" s="190"/>
      <c r="D671" s="190"/>
      <c r="E671" s="190"/>
      <c r="F671" s="190"/>
      <c r="G671" s="190"/>
      <c r="H671" s="290"/>
      <c r="I671" s="290"/>
      <c r="J671" s="314"/>
      <c r="K671" s="314"/>
      <c r="L671" s="314"/>
      <c r="M671" s="314"/>
      <c r="N671" s="314"/>
      <c r="O671" s="314"/>
      <c r="P671" s="314"/>
      <c r="Q671" s="290"/>
      <c r="R671" s="390"/>
      <c r="S671" s="290"/>
    </row>
    <row r="672" spans="1:20" ht="63.75" customHeight="1">
      <c r="A672" s="387">
        <v>222</v>
      </c>
      <c r="B672" s="190" t="str">
        <f>Combined!$B$1461</f>
        <v>WFPRC-SW</v>
      </c>
      <c r="C672" s="296" t="str">
        <f>'[14]Consultancy - Internal use'!B15</f>
        <v>Consultancy Services for design of twenty five (25) small scale irrigation systems in western and lower central Uganda</v>
      </c>
      <c r="D672" s="190" t="str">
        <f>D663</f>
        <v xml:space="preserve">Plan </v>
      </c>
      <c r="E672" s="290" t="s">
        <v>38</v>
      </c>
      <c r="F672" s="192">
        <v>1100000000</v>
      </c>
      <c r="G672" s="290" t="str">
        <f>G669</f>
        <v>GOU</v>
      </c>
      <c r="H672" s="290" t="str">
        <f>$H$645</f>
        <v>shortlist with publicaton of EOI</v>
      </c>
      <c r="I672" s="290" t="str">
        <f>$I$669</f>
        <v xml:space="preserve">Lumpsum </v>
      </c>
      <c r="J672" s="314">
        <f>'[14]Consultancy - Internal use'!$H$9</f>
        <v>43333</v>
      </c>
      <c r="K672" s="314">
        <f t="shared" ref="K672:R672" si="214">J672+30</f>
        <v>43363</v>
      </c>
      <c r="L672" s="314">
        <f t="shared" si="214"/>
        <v>43393</v>
      </c>
      <c r="M672" s="314">
        <f t="shared" si="214"/>
        <v>43423</v>
      </c>
      <c r="N672" s="314">
        <f t="shared" si="214"/>
        <v>43453</v>
      </c>
      <c r="O672" s="314">
        <f t="shared" si="214"/>
        <v>43483</v>
      </c>
      <c r="P672" s="314">
        <f t="shared" si="214"/>
        <v>43513</v>
      </c>
      <c r="Q672" s="314">
        <f t="shared" si="214"/>
        <v>43543</v>
      </c>
      <c r="R672" s="417">
        <f t="shared" si="214"/>
        <v>43573</v>
      </c>
      <c r="S672" s="290"/>
    </row>
    <row r="673" spans="1:19" ht="23.25" customHeight="1">
      <c r="A673" s="387"/>
      <c r="B673" s="190"/>
      <c r="C673" s="190"/>
      <c r="D673" s="190" t="str">
        <f>D664</f>
        <v xml:space="preserve">Actual </v>
      </c>
      <c r="E673" s="190"/>
      <c r="F673" s="190"/>
      <c r="G673" s="190"/>
      <c r="H673" s="290"/>
      <c r="I673" s="290"/>
      <c r="J673" s="314"/>
      <c r="K673" s="314"/>
      <c r="L673" s="314"/>
      <c r="M673" s="314"/>
      <c r="N673" s="314"/>
      <c r="O673" s="314"/>
      <c r="P673" s="314"/>
      <c r="Q673" s="290"/>
      <c r="R673" s="390"/>
      <c r="S673" s="290"/>
    </row>
    <row r="674" spans="1:19" ht="18.75" customHeight="1">
      <c r="A674" s="387"/>
      <c r="B674" s="190"/>
      <c r="C674" s="190"/>
      <c r="D674" s="190"/>
      <c r="E674" s="190"/>
      <c r="F674" s="190"/>
      <c r="G674" s="190"/>
      <c r="H674" s="290"/>
      <c r="I674" s="290"/>
      <c r="J674" s="314"/>
      <c r="K674" s="314"/>
      <c r="L674" s="314"/>
      <c r="M674" s="314"/>
      <c r="N674" s="314"/>
      <c r="O674" s="314"/>
      <c r="P674" s="314"/>
      <c r="Q674" s="290"/>
      <c r="R674" s="390"/>
      <c r="S674" s="290"/>
    </row>
    <row r="675" spans="1:19" ht="51.75" customHeight="1">
      <c r="A675" s="387">
        <v>223</v>
      </c>
      <c r="B675" s="190" t="str">
        <f>Combined!$B$1461</f>
        <v>WFPRC-SW</v>
      </c>
      <c r="C675" s="296" t="str">
        <f>'[14]Consultancy - Internal use'!B17</f>
        <v>Consultancy services for the design of Rushozi dams in Mbarara District</v>
      </c>
      <c r="D675" s="190" t="str">
        <f>D663</f>
        <v xml:space="preserve">Plan </v>
      </c>
      <c r="E675" s="290" t="s">
        <v>38</v>
      </c>
      <c r="F675" s="192">
        <v>350000000</v>
      </c>
      <c r="G675" s="290" t="str">
        <f>G672</f>
        <v>GOU</v>
      </c>
      <c r="H675" s="290" t="str">
        <f>$H$645</f>
        <v>shortlist with publicaton of EOI</v>
      </c>
      <c r="I675" s="290" t="str">
        <f>$I$669</f>
        <v xml:space="preserve">Lumpsum </v>
      </c>
      <c r="J675" s="314">
        <f>'[14]Consultancy - Internal use'!$H$9</f>
        <v>43333</v>
      </c>
      <c r="K675" s="314">
        <f t="shared" ref="K675:R675" si="215">J675+30</f>
        <v>43363</v>
      </c>
      <c r="L675" s="314">
        <f t="shared" si="215"/>
        <v>43393</v>
      </c>
      <c r="M675" s="314">
        <f t="shared" si="215"/>
        <v>43423</v>
      </c>
      <c r="N675" s="314">
        <f t="shared" si="215"/>
        <v>43453</v>
      </c>
      <c r="O675" s="314">
        <f t="shared" si="215"/>
        <v>43483</v>
      </c>
      <c r="P675" s="314">
        <f t="shared" si="215"/>
        <v>43513</v>
      </c>
      <c r="Q675" s="314">
        <f t="shared" si="215"/>
        <v>43543</v>
      </c>
      <c r="R675" s="417">
        <f t="shared" si="215"/>
        <v>43573</v>
      </c>
      <c r="S675" s="290"/>
    </row>
    <row r="676" spans="1:19" ht="18.75" customHeight="1">
      <c r="A676" s="387"/>
      <c r="B676" s="190"/>
      <c r="C676" s="190"/>
      <c r="D676" s="190" t="str">
        <f>D664</f>
        <v xml:space="preserve">Actual </v>
      </c>
      <c r="E676" s="190"/>
      <c r="F676" s="190"/>
      <c r="G676" s="190"/>
      <c r="H676" s="290"/>
      <c r="I676" s="290"/>
      <c r="J676" s="314"/>
      <c r="K676" s="314"/>
      <c r="L676" s="314"/>
      <c r="M676" s="314"/>
      <c r="N676" s="314"/>
      <c r="O676" s="314"/>
      <c r="P676" s="314"/>
      <c r="Q676" s="290"/>
      <c r="R676" s="390"/>
      <c r="S676" s="290"/>
    </row>
    <row r="677" spans="1:19" ht="18.75" customHeight="1">
      <c r="A677" s="387"/>
      <c r="B677" s="190"/>
      <c r="C677" s="190"/>
      <c r="D677" s="190"/>
      <c r="E677" s="190"/>
      <c r="F677" s="190"/>
      <c r="G677" s="190"/>
      <c r="H677" s="290"/>
      <c r="I677" s="290"/>
      <c r="J677" s="314"/>
      <c r="K677" s="314"/>
      <c r="L677" s="314"/>
      <c r="M677" s="314"/>
      <c r="N677" s="314"/>
      <c r="O677" s="314"/>
      <c r="P677" s="314"/>
      <c r="Q677" s="290"/>
      <c r="R677" s="390"/>
      <c r="S677" s="290"/>
    </row>
    <row r="678" spans="1:19" ht="50.25" customHeight="1">
      <c r="A678" s="387">
        <v>224</v>
      </c>
      <c r="B678" s="190" t="str">
        <f>Combined!$B$1461</f>
        <v>WFPRC-SW</v>
      </c>
      <c r="C678" s="296" t="str">
        <f>'[14]Consultancy - Internal use'!B16</f>
        <v>Consultancy services for construction supervision of Kyenshama and Kyahi Dam in Mbarara and Gomba Districts</v>
      </c>
      <c r="D678" s="190" t="str">
        <f>D675</f>
        <v xml:space="preserve">Plan </v>
      </c>
      <c r="E678" s="290" t="s">
        <v>38</v>
      </c>
      <c r="F678" s="192">
        <v>400000000</v>
      </c>
      <c r="G678" s="290" t="str">
        <f>G675</f>
        <v>GOU</v>
      </c>
      <c r="H678" s="290" t="str">
        <f>$H$645</f>
        <v>shortlist with publicaton of EOI</v>
      </c>
      <c r="I678" s="290" t="str">
        <f>$I$669</f>
        <v xml:space="preserve">Lumpsum </v>
      </c>
      <c r="J678" s="314">
        <f>'[14]Consultancy - Internal use'!$H$9</f>
        <v>43333</v>
      </c>
      <c r="K678" s="314">
        <f t="shared" ref="K678:R678" si="216">J678+30</f>
        <v>43363</v>
      </c>
      <c r="L678" s="314">
        <f t="shared" si="216"/>
        <v>43393</v>
      </c>
      <c r="M678" s="314">
        <f t="shared" si="216"/>
        <v>43423</v>
      </c>
      <c r="N678" s="314">
        <f t="shared" si="216"/>
        <v>43453</v>
      </c>
      <c r="O678" s="314">
        <f t="shared" si="216"/>
        <v>43483</v>
      </c>
      <c r="P678" s="314">
        <f t="shared" si="216"/>
        <v>43513</v>
      </c>
      <c r="Q678" s="314">
        <f t="shared" si="216"/>
        <v>43543</v>
      </c>
      <c r="R678" s="417">
        <f t="shared" si="216"/>
        <v>43573</v>
      </c>
      <c r="S678" s="290"/>
    </row>
    <row r="679" spans="1:19" ht="18.75" customHeight="1">
      <c r="A679" s="387"/>
      <c r="B679" s="190"/>
      <c r="C679" s="190"/>
      <c r="D679" s="190" t="str">
        <f>D676</f>
        <v xml:space="preserve">Actual </v>
      </c>
      <c r="E679" s="190"/>
      <c r="F679" s="190"/>
      <c r="G679" s="190"/>
      <c r="H679" s="290"/>
      <c r="I679" s="290"/>
      <c r="J679" s="314"/>
      <c r="K679" s="314"/>
      <c r="L679" s="314"/>
      <c r="M679" s="314"/>
      <c r="N679" s="314"/>
      <c r="O679" s="314"/>
      <c r="P679" s="314"/>
      <c r="Q679" s="314"/>
      <c r="R679" s="417"/>
      <c r="S679" s="290"/>
    </row>
    <row r="680" spans="1:19" ht="18.75" customHeight="1">
      <c r="A680" s="387"/>
      <c r="B680" s="190"/>
      <c r="C680" s="190"/>
      <c r="D680" s="190"/>
      <c r="E680" s="190"/>
      <c r="F680" s="190"/>
      <c r="G680" s="190"/>
      <c r="H680" s="290"/>
      <c r="I680" s="290"/>
      <c r="J680" s="314"/>
      <c r="K680" s="314"/>
      <c r="L680" s="314"/>
      <c r="M680" s="314"/>
      <c r="N680" s="314"/>
      <c r="O680" s="314"/>
      <c r="P680" s="314"/>
      <c r="Q680" s="290"/>
      <c r="R680" s="390"/>
      <c r="S680" s="290"/>
    </row>
    <row r="681" spans="1:19" ht="99" customHeight="1">
      <c r="A681" s="387">
        <v>225</v>
      </c>
      <c r="B681" s="190" t="s">
        <v>91</v>
      </c>
      <c r="C681" s="296" t="str">
        <f>'[1] Services'!$B$18</f>
        <v>Consultancy Services for design, review and development of sector specific policies, guidelines and strategies for implementation of water and sanitation programmes countrywide</v>
      </c>
      <c r="D681" s="190" t="str">
        <f>D678</f>
        <v xml:space="preserve">Plan </v>
      </c>
      <c r="E681" s="190" t="str">
        <f>$E$678</f>
        <v>UGX</v>
      </c>
      <c r="F681" s="224">
        <v>20000000</v>
      </c>
      <c r="G681" s="190" t="str">
        <f>G669</f>
        <v>GOU</v>
      </c>
      <c r="H681" s="290" t="str">
        <f>H669</f>
        <v xml:space="preserve">Shorlist without publication </v>
      </c>
      <c r="I681" s="290" t="str">
        <f>I669</f>
        <v xml:space="preserve">Lumpsum </v>
      </c>
      <c r="J681" s="314">
        <v>43661</v>
      </c>
      <c r="K681" s="314">
        <f t="shared" ref="K681:R681" si="217">J681+20</f>
        <v>43681</v>
      </c>
      <c r="L681" s="314">
        <f t="shared" si="217"/>
        <v>43701</v>
      </c>
      <c r="M681" s="314">
        <f t="shared" si="217"/>
        <v>43721</v>
      </c>
      <c r="N681" s="314">
        <f t="shared" si="217"/>
        <v>43741</v>
      </c>
      <c r="O681" s="314">
        <f t="shared" si="217"/>
        <v>43761</v>
      </c>
      <c r="P681" s="314">
        <f t="shared" si="217"/>
        <v>43781</v>
      </c>
      <c r="Q681" s="314">
        <f t="shared" si="217"/>
        <v>43801</v>
      </c>
      <c r="R681" s="417">
        <f t="shared" si="217"/>
        <v>43821</v>
      </c>
      <c r="S681" s="290"/>
    </row>
    <row r="682" spans="1:19" ht="18.75" customHeight="1">
      <c r="A682" s="387"/>
      <c r="B682" s="190"/>
      <c r="C682" s="190"/>
      <c r="D682" s="190" t="str">
        <f>D679</f>
        <v xml:space="preserve">Actual </v>
      </c>
      <c r="E682" s="190"/>
      <c r="F682" s="190"/>
      <c r="G682" s="190"/>
      <c r="H682" s="290"/>
      <c r="I682" s="290"/>
      <c r="J682" s="314"/>
      <c r="K682" s="314"/>
      <c r="L682" s="314"/>
      <c r="M682" s="314"/>
      <c r="N682" s="314"/>
      <c r="O682" s="314"/>
      <c r="P682" s="314"/>
      <c r="Q682" s="290"/>
      <c r="R682" s="390"/>
      <c r="S682" s="290"/>
    </row>
    <row r="683" spans="1:19" ht="18.75" customHeight="1">
      <c r="A683" s="387"/>
      <c r="B683" s="190"/>
      <c r="C683" s="190"/>
      <c r="D683" s="190"/>
      <c r="E683" s="190"/>
      <c r="F683" s="190"/>
      <c r="G683" s="190"/>
      <c r="H683" s="290"/>
      <c r="I683" s="290"/>
      <c r="J683" s="314"/>
      <c r="K683" s="314"/>
      <c r="L683" s="314"/>
      <c r="M683" s="314"/>
      <c r="N683" s="314"/>
      <c r="O683" s="314"/>
      <c r="P683" s="314"/>
      <c r="Q683" s="290"/>
      <c r="R683" s="390"/>
      <c r="S683" s="290"/>
    </row>
    <row r="684" spans="1:19" ht="44.25" customHeight="1">
      <c r="A684" s="387">
        <v>226</v>
      </c>
      <c r="B684" s="190" t="str">
        <f>Combined!$B$1494</f>
        <v>PPD</v>
      </c>
      <c r="C684" s="296" t="str">
        <f>[15]Sheet1!$B$9</f>
        <v xml:space="preserve">Consultancy Services-for Project Impact Evaluation </v>
      </c>
      <c r="D684" s="190" t="str">
        <f>D681</f>
        <v xml:space="preserve">Plan </v>
      </c>
      <c r="E684" s="190" t="str">
        <f>$E$681</f>
        <v>UGX</v>
      </c>
      <c r="F684" s="192">
        <f>[15]Sheet1!$D$9</f>
        <v>200000000</v>
      </c>
      <c r="G684" s="190" t="str">
        <f>G672</f>
        <v>GOU</v>
      </c>
      <c r="H684" s="290" t="str">
        <f>$H$693</f>
        <v xml:space="preserve">Shorlist without publication </v>
      </c>
      <c r="I684" s="290" t="str">
        <f>I672</f>
        <v xml:space="preserve">Lumpsum </v>
      </c>
      <c r="J684" s="314">
        <v>43661</v>
      </c>
      <c r="K684" s="314">
        <f t="shared" ref="K684:R684" si="218">J684+20</f>
        <v>43681</v>
      </c>
      <c r="L684" s="314">
        <f t="shared" si="218"/>
        <v>43701</v>
      </c>
      <c r="M684" s="314">
        <f t="shared" si="218"/>
        <v>43721</v>
      </c>
      <c r="N684" s="314">
        <f t="shared" si="218"/>
        <v>43741</v>
      </c>
      <c r="O684" s="314">
        <f t="shared" si="218"/>
        <v>43761</v>
      </c>
      <c r="P684" s="314">
        <f t="shared" si="218"/>
        <v>43781</v>
      </c>
      <c r="Q684" s="314">
        <f t="shared" si="218"/>
        <v>43801</v>
      </c>
      <c r="R684" s="417">
        <f t="shared" si="218"/>
        <v>43821</v>
      </c>
      <c r="S684" s="290"/>
    </row>
    <row r="685" spans="1:19" ht="18.75" customHeight="1">
      <c r="A685" s="387"/>
      <c r="B685" s="190"/>
      <c r="C685" s="190"/>
      <c r="D685" s="190" t="str">
        <f>D682</f>
        <v xml:space="preserve">Actual </v>
      </c>
      <c r="E685" s="190"/>
      <c r="F685" s="190"/>
      <c r="G685" s="190"/>
      <c r="H685" s="290"/>
      <c r="I685" s="290"/>
      <c r="J685" s="314"/>
      <c r="K685" s="314"/>
      <c r="L685" s="314"/>
      <c r="M685" s="314"/>
      <c r="N685" s="314"/>
      <c r="O685" s="314"/>
      <c r="P685" s="314"/>
      <c r="Q685" s="290"/>
      <c r="R685" s="390"/>
      <c r="S685" s="290"/>
    </row>
    <row r="686" spans="1:19" ht="18.75" customHeight="1">
      <c r="A686" s="387"/>
      <c r="B686" s="190"/>
      <c r="C686" s="190"/>
      <c r="D686" s="190"/>
      <c r="E686" s="190"/>
      <c r="F686" s="190"/>
      <c r="G686" s="190"/>
      <c r="H686" s="290"/>
      <c r="I686" s="290"/>
      <c r="J686" s="314"/>
      <c r="K686" s="314"/>
      <c r="L686" s="314"/>
      <c r="M686" s="314"/>
      <c r="N686" s="314"/>
      <c r="O686" s="314"/>
      <c r="P686" s="314"/>
      <c r="Q686" s="290"/>
      <c r="R686" s="390"/>
      <c r="S686" s="290"/>
    </row>
    <row r="687" spans="1:19" ht="53.25" customHeight="1">
      <c r="A687" s="387">
        <v>227</v>
      </c>
      <c r="B687" s="190" t="str">
        <f>Combined!$B$1494</f>
        <v>PPD</v>
      </c>
      <c r="C687" s="296" t="str">
        <f>[15]Sheet1!$B$10</f>
        <v>Consultancy Services-for development of Monitoring and Evaluation system</v>
      </c>
      <c r="D687" s="190" t="str">
        <f>D681</f>
        <v xml:space="preserve">Plan </v>
      </c>
      <c r="E687" s="190" t="str">
        <f>$E$681</f>
        <v>UGX</v>
      </c>
      <c r="F687" s="192">
        <f>[15]Sheet1!$D$10</f>
        <v>190500000</v>
      </c>
      <c r="G687" s="190" t="str">
        <f>G675</f>
        <v>GOU</v>
      </c>
      <c r="H687" s="290" t="str">
        <f>$H$693</f>
        <v xml:space="preserve">Shorlist without publication </v>
      </c>
      <c r="I687" s="290" t="str">
        <f>I675</f>
        <v xml:space="preserve">Lumpsum </v>
      </c>
      <c r="J687" s="314">
        <v>43661</v>
      </c>
      <c r="K687" s="314">
        <f t="shared" ref="K687:R687" si="219">J687+20</f>
        <v>43681</v>
      </c>
      <c r="L687" s="314">
        <f t="shared" si="219"/>
        <v>43701</v>
      </c>
      <c r="M687" s="314">
        <f t="shared" si="219"/>
        <v>43721</v>
      </c>
      <c r="N687" s="314">
        <f t="shared" si="219"/>
        <v>43741</v>
      </c>
      <c r="O687" s="314">
        <f t="shared" si="219"/>
        <v>43761</v>
      </c>
      <c r="P687" s="314">
        <f t="shared" si="219"/>
        <v>43781</v>
      </c>
      <c r="Q687" s="314">
        <f t="shared" si="219"/>
        <v>43801</v>
      </c>
      <c r="R687" s="417">
        <f t="shared" si="219"/>
        <v>43821</v>
      </c>
      <c r="S687" s="290"/>
    </row>
    <row r="688" spans="1:19" ht="21.75" customHeight="1">
      <c r="A688" s="387"/>
      <c r="B688" s="190"/>
      <c r="C688" s="190"/>
      <c r="D688" s="190" t="str">
        <f>D682</f>
        <v xml:space="preserve">Actual </v>
      </c>
      <c r="E688" s="190"/>
      <c r="F688" s="190"/>
      <c r="G688" s="190"/>
      <c r="H688" s="290"/>
      <c r="I688" s="290"/>
      <c r="J688" s="314"/>
      <c r="K688" s="314"/>
      <c r="L688" s="314"/>
      <c r="M688" s="314"/>
      <c r="N688" s="314"/>
      <c r="O688" s="314"/>
      <c r="P688" s="314"/>
      <c r="Q688" s="290"/>
      <c r="R688" s="390"/>
      <c r="S688" s="290"/>
    </row>
    <row r="689" spans="1:19" ht="18.75" customHeight="1">
      <c r="A689" s="387"/>
      <c r="B689" s="190"/>
      <c r="C689" s="190"/>
      <c r="D689" s="190"/>
      <c r="E689" s="190"/>
      <c r="F689" s="190"/>
      <c r="G689" s="190"/>
      <c r="H689" s="290"/>
      <c r="I689" s="290"/>
      <c r="J689" s="314"/>
      <c r="K689" s="314"/>
      <c r="L689" s="314"/>
      <c r="M689" s="314"/>
      <c r="N689" s="314"/>
      <c r="O689" s="314"/>
      <c r="P689" s="314"/>
      <c r="Q689" s="290"/>
      <c r="R689" s="390"/>
      <c r="S689" s="290"/>
    </row>
    <row r="690" spans="1:19" ht="30" customHeight="1">
      <c r="A690" s="387">
        <v>228</v>
      </c>
      <c r="B690" s="190" t="str">
        <f>Combined!$B$1494</f>
        <v>PPD</v>
      </c>
      <c r="C690" s="296" t="str">
        <f>[15]Sheet1!$B$13</f>
        <v xml:space="preserve"> Consultancy Services- For Preparation of Sector NDP III report</v>
      </c>
      <c r="D690" s="190" t="str">
        <f>D681</f>
        <v xml:space="preserve">Plan </v>
      </c>
      <c r="E690" s="190" t="str">
        <f>$E$681</f>
        <v>UGX</v>
      </c>
      <c r="F690" s="224">
        <f>[15]Sheet1!$D$13</f>
        <v>160000000</v>
      </c>
      <c r="G690" s="190" t="str">
        <f>G678</f>
        <v>GOU</v>
      </c>
      <c r="H690" s="290" t="str">
        <f>$H$693</f>
        <v xml:space="preserve">Shorlist without publication </v>
      </c>
      <c r="I690" s="290" t="str">
        <f>I678</f>
        <v xml:space="preserve">Lumpsum </v>
      </c>
      <c r="J690" s="314">
        <v>43661</v>
      </c>
      <c r="K690" s="314">
        <f t="shared" ref="K690:R690" si="220">J690+20</f>
        <v>43681</v>
      </c>
      <c r="L690" s="314">
        <f t="shared" si="220"/>
        <v>43701</v>
      </c>
      <c r="M690" s="314">
        <f t="shared" si="220"/>
        <v>43721</v>
      </c>
      <c r="N690" s="314">
        <f t="shared" si="220"/>
        <v>43741</v>
      </c>
      <c r="O690" s="314">
        <f t="shared" si="220"/>
        <v>43761</v>
      </c>
      <c r="P690" s="314">
        <f t="shared" si="220"/>
        <v>43781</v>
      </c>
      <c r="Q690" s="314">
        <f t="shared" si="220"/>
        <v>43801</v>
      </c>
      <c r="R690" s="417">
        <f t="shared" si="220"/>
        <v>43821</v>
      </c>
      <c r="S690" s="290"/>
    </row>
    <row r="691" spans="1:19" ht="18.75" customHeight="1">
      <c r="A691" s="387"/>
      <c r="B691" s="190"/>
      <c r="C691" s="190"/>
      <c r="D691" s="190" t="str">
        <f>D682</f>
        <v xml:space="preserve">Actual </v>
      </c>
      <c r="E691" s="190"/>
      <c r="F691" s="190"/>
      <c r="G691" s="190"/>
      <c r="H691" s="290"/>
      <c r="I691" s="290"/>
      <c r="J691" s="314"/>
      <c r="K691" s="314"/>
      <c r="L691" s="314"/>
      <c r="M691" s="314"/>
      <c r="N691" s="314"/>
      <c r="O691" s="314"/>
      <c r="P691" s="314"/>
      <c r="Q691" s="290"/>
      <c r="R691" s="390"/>
      <c r="S691" s="290"/>
    </row>
    <row r="692" spans="1:19" ht="18.75" customHeight="1">
      <c r="A692" s="387"/>
      <c r="B692" s="190"/>
      <c r="C692" s="190"/>
      <c r="D692" s="190"/>
      <c r="E692" s="190"/>
      <c r="F692" s="190"/>
      <c r="G692" s="190"/>
      <c r="H692" s="290"/>
      <c r="I692" s="290"/>
      <c r="J692" s="314"/>
      <c r="K692" s="314"/>
      <c r="L692" s="314"/>
      <c r="M692" s="314"/>
      <c r="N692" s="314"/>
      <c r="O692" s="314"/>
      <c r="P692" s="314"/>
      <c r="Q692" s="290"/>
      <c r="R692" s="390"/>
      <c r="S692" s="290"/>
    </row>
    <row r="693" spans="1:19" ht="49.5" customHeight="1">
      <c r="A693" s="387">
        <v>229</v>
      </c>
      <c r="B693" s="190" t="str">
        <f>$B$690</f>
        <v>PPD</v>
      </c>
      <c r="C693" s="296" t="str">
        <f>[15]Sheet1!$B$14</f>
        <v xml:space="preserve"> Consultancy Services- Long-term - Training of of minstry staff on Intrgrated Bank of Projects</v>
      </c>
      <c r="D693" s="190" t="str">
        <f>D681</f>
        <v xml:space="preserve">Plan </v>
      </c>
      <c r="E693" s="190" t="str">
        <f>$E$681</f>
        <v>UGX</v>
      </c>
      <c r="F693" s="224">
        <f>[15]Sheet1!$D$14</f>
        <v>35000000</v>
      </c>
      <c r="G693" s="190" t="str">
        <f>G681</f>
        <v>GOU</v>
      </c>
      <c r="H693" s="290" t="str">
        <f>H681</f>
        <v xml:space="preserve">Shorlist without publication </v>
      </c>
      <c r="I693" s="290" t="str">
        <f>I681</f>
        <v xml:space="preserve">Lumpsum </v>
      </c>
      <c r="J693" s="314">
        <v>43661</v>
      </c>
      <c r="K693" s="314">
        <f t="shared" ref="K693:R693" si="221">J693+20</f>
        <v>43681</v>
      </c>
      <c r="L693" s="314">
        <f t="shared" si="221"/>
        <v>43701</v>
      </c>
      <c r="M693" s="314">
        <f t="shared" si="221"/>
        <v>43721</v>
      </c>
      <c r="N693" s="314">
        <f t="shared" si="221"/>
        <v>43741</v>
      </c>
      <c r="O693" s="314">
        <f t="shared" si="221"/>
        <v>43761</v>
      </c>
      <c r="P693" s="314">
        <f t="shared" si="221"/>
        <v>43781</v>
      </c>
      <c r="Q693" s="314">
        <f t="shared" si="221"/>
        <v>43801</v>
      </c>
      <c r="R693" s="417">
        <f t="shared" si="221"/>
        <v>43821</v>
      </c>
      <c r="S693" s="290"/>
    </row>
    <row r="694" spans="1:19" ht="18.75" customHeight="1">
      <c r="A694" s="387"/>
      <c r="B694" s="190"/>
      <c r="C694" s="190"/>
      <c r="D694" s="190" t="str">
        <f>D682</f>
        <v xml:space="preserve">Actual </v>
      </c>
      <c r="E694" s="190"/>
      <c r="F694" s="190"/>
      <c r="G694" s="190"/>
      <c r="H694" s="290"/>
      <c r="I694" s="290"/>
      <c r="J694" s="314"/>
      <c r="K694" s="314"/>
      <c r="L694" s="314"/>
      <c r="M694" s="314"/>
      <c r="N694" s="314"/>
      <c r="O694" s="314"/>
      <c r="P694" s="314"/>
      <c r="Q694" s="290"/>
      <c r="R694" s="390"/>
      <c r="S694" s="290"/>
    </row>
    <row r="695" spans="1:19" ht="18.75" customHeight="1">
      <c r="A695" s="418"/>
      <c r="B695" s="190"/>
      <c r="C695" s="190"/>
      <c r="D695" s="190"/>
      <c r="E695" s="190"/>
      <c r="F695" s="190"/>
      <c r="G695" s="190"/>
      <c r="H695" s="290"/>
      <c r="I695" s="290"/>
      <c r="J695" s="314"/>
      <c r="K695" s="314"/>
      <c r="L695" s="314"/>
      <c r="M695" s="314"/>
      <c r="N695" s="314"/>
      <c r="O695" s="314"/>
      <c r="P695" s="314"/>
      <c r="Q695" s="290"/>
      <c r="R695" s="390"/>
      <c r="S695" s="290"/>
    </row>
    <row r="696" spans="1:19" ht="61.5" customHeight="1">
      <c r="A696" s="418">
        <v>230</v>
      </c>
      <c r="B696" s="190" t="s">
        <v>412</v>
      </c>
      <c r="C696" s="296" t="s">
        <v>532</v>
      </c>
      <c r="D696" s="190" t="str">
        <f>D693</f>
        <v xml:space="preserve">Plan </v>
      </c>
      <c r="E696" s="190" t="str">
        <f>$E$681</f>
        <v>UGX</v>
      </c>
      <c r="F696" s="192">
        <v>2500000000</v>
      </c>
      <c r="G696" s="190" t="s">
        <v>469</v>
      </c>
      <c r="H696" s="290" t="str">
        <f>$H$645</f>
        <v>shortlist with publicaton of EOI</v>
      </c>
      <c r="I696" s="290" t="str">
        <f>I684</f>
        <v xml:space="preserve">Lumpsum </v>
      </c>
      <c r="J696" s="314">
        <v>43678</v>
      </c>
      <c r="K696" s="314">
        <f t="shared" ref="K696:R696" si="222">J696+30</f>
        <v>43708</v>
      </c>
      <c r="L696" s="314">
        <f t="shared" si="222"/>
        <v>43738</v>
      </c>
      <c r="M696" s="314">
        <f t="shared" si="222"/>
        <v>43768</v>
      </c>
      <c r="N696" s="314">
        <f t="shared" si="222"/>
        <v>43798</v>
      </c>
      <c r="O696" s="314">
        <f t="shared" si="222"/>
        <v>43828</v>
      </c>
      <c r="P696" s="314">
        <f t="shared" si="222"/>
        <v>43858</v>
      </c>
      <c r="Q696" s="314">
        <f t="shared" si="222"/>
        <v>43888</v>
      </c>
      <c r="R696" s="314">
        <f t="shared" si="222"/>
        <v>43918</v>
      </c>
      <c r="S696" s="290"/>
    </row>
    <row r="697" spans="1:19" ht="18.75" customHeight="1">
      <c r="A697" s="418"/>
      <c r="B697" s="190"/>
      <c r="C697" s="190"/>
      <c r="D697" s="190" t="str">
        <f>D694</f>
        <v xml:space="preserve">Actual </v>
      </c>
      <c r="E697" s="190"/>
      <c r="F697" s="190"/>
      <c r="G697" s="190"/>
      <c r="H697" s="290"/>
      <c r="I697" s="290"/>
      <c r="J697" s="314"/>
      <c r="K697" s="314"/>
      <c r="L697" s="314"/>
      <c r="M697" s="314"/>
      <c r="N697" s="314"/>
      <c r="O697" s="314"/>
      <c r="P697" s="314"/>
      <c r="Q697" s="290"/>
      <c r="R697" s="390"/>
      <c r="S697" s="290"/>
    </row>
    <row r="698" spans="1:19" ht="18.75" customHeight="1">
      <c r="A698" s="418"/>
      <c r="B698" s="190"/>
      <c r="C698" s="190"/>
      <c r="D698" s="190"/>
      <c r="E698" s="190"/>
      <c r="F698" s="190"/>
      <c r="G698" s="190"/>
      <c r="H698" s="290"/>
      <c r="I698" s="290"/>
      <c r="J698" s="314"/>
      <c r="K698" s="314"/>
      <c r="L698" s="314"/>
      <c r="M698" s="314"/>
      <c r="N698" s="314"/>
      <c r="O698" s="314"/>
      <c r="P698" s="314"/>
      <c r="Q698" s="290"/>
      <c r="R698" s="390"/>
      <c r="S698" s="290"/>
    </row>
    <row r="699" spans="1:19" ht="60" customHeight="1">
      <c r="A699" s="418">
        <v>231</v>
      </c>
      <c r="B699" s="190" t="s">
        <v>412</v>
      </c>
      <c r="C699" s="296" t="s">
        <v>533</v>
      </c>
      <c r="D699" s="190" t="str">
        <f>D693</f>
        <v xml:space="preserve">Plan </v>
      </c>
      <c r="E699" s="190" t="str">
        <f>$E$681</f>
        <v>UGX</v>
      </c>
      <c r="F699" s="192">
        <v>2500000000</v>
      </c>
      <c r="G699" s="190" t="s">
        <v>469</v>
      </c>
      <c r="H699" s="290" t="str">
        <f>$H$645</f>
        <v>shortlist with publicaton of EOI</v>
      </c>
      <c r="I699" s="290" t="str">
        <f>I687</f>
        <v xml:space="preserve">Lumpsum </v>
      </c>
      <c r="J699" s="314">
        <v>43678</v>
      </c>
      <c r="K699" s="314">
        <f t="shared" ref="K699:Q699" si="223">J699+30</f>
        <v>43708</v>
      </c>
      <c r="L699" s="314">
        <f t="shared" si="223"/>
        <v>43738</v>
      </c>
      <c r="M699" s="314">
        <f t="shared" si="223"/>
        <v>43768</v>
      </c>
      <c r="N699" s="314">
        <f t="shared" si="223"/>
        <v>43798</v>
      </c>
      <c r="O699" s="314">
        <f t="shared" si="223"/>
        <v>43828</v>
      </c>
      <c r="P699" s="314">
        <f t="shared" si="223"/>
        <v>43858</v>
      </c>
      <c r="Q699" s="314">
        <f t="shared" si="223"/>
        <v>43888</v>
      </c>
      <c r="R699" s="390"/>
      <c r="S699" s="290"/>
    </row>
    <row r="700" spans="1:19" ht="16.5" customHeight="1">
      <c r="A700" s="418"/>
      <c r="B700" s="190"/>
      <c r="C700" s="190"/>
      <c r="D700" s="190" t="str">
        <f>D694</f>
        <v xml:space="preserve">Actual </v>
      </c>
      <c r="E700" s="190"/>
      <c r="F700" s="190"/>
      <c r="G700" s="190"/>
      <c r="H700" s="290"/>
      <c r="I700" s="290"/>
      <c r="J700" s="314"/>
      <c r="K700" s="314"/>
      <c r="L700" s="314"/>
      <c r="M700" s="314"/>
      <c r="N700" s="314"/>
      <c r="O700" s="314"/>
      <c r="P700" s="314"/>
      <c r="Q700" s="290"/>
      <c r="R700" s="390"/>
      <c r="S700" s="290"/>
    </row>
    <row r="701" spans="1:19" ht="18.75" hidden="1" customHeight="1">
      <c r="A701" s="418"/>
      <c r="B701" s="190"/>
      <c r="C701" s="190"/>
      <c r="D701" s="190"/>
      <c r="E701" s="190"/>
      <c r="F701" s="190"/>
      <c r="G701" s="190"/>
      <c r="H701" s="290"/>
      <c r="I701" s="290"/>
      <c r="J701" s="314"/>
      <c r="K701" s="314"/>
      <c r="L701" s="314"/>
      <c r="M701" s="314"/>
      <c r="N701" s="314"/>
      <c r="O701" s="314"/>
      <c r="P701" s="314"/>
      <c r="Q701" s="290"/>
      <c r="R701" s="390"/>
      <c r="S701" s="290"/>
    </row>
    <row r="702" spans="1:19" ht="108.75" customHeight="1">
      <c r="A702" s="418">
        <v>232</v>
      </c>
      <c r="B702" s="190" t="s">
        <v>412</v>
      </c>
      <c r="C702" s="296" t="s">
        <v>536</v>
      </c>
      <c r="D702" s="190" t="str">
        <f>D693</f>
        <v xml:space="preserve">Plan </v>
      </c>
      <c r="E702" s="190" t="str">
        <f>$E$681</f>
        <v>UGX</v>
      </c>
      <c r="F702" s="224">
        <v>200000000</v>
      </c>
      <c r="G702" s="190" t="s">
        <v>63</v>
      </c>
      <c r="H702" s="299" t="s">
        <v>537</v>
      </c>
      <c r="I702" s="290" t="str">
        <f>I690</f>
        <v xml:space="preserve">Lumpsum </v>
      </c>
      <c r="J702" s="314">
        <v>43678</v>
      </c>
      <c r="K702" s="314">
        <f t="shared" ref="K702:Q702" si="224">J702+30</f>
        <v>43708</v>
      </c>
      <c r="L702" s="314">
        <f t="shared" si="224"/>
        <v>43738</v>
      </c>
      <c r="M702" s="314">
        <f t="shared" si="224"/>
        <v>43768</v>
      </c>
      <c r="N702" s="314">
        <f t="shared" si="224"/>
        <v>43798</v>
      </c>
      <c r="O702" s="314">
        <f t="shared" si="224"/>
        <v>43828</v>
      </c>
      <c r="P702" s="314">
        <f t="shared" si="224"/>
        <v>43858</v>
      </c>
      <c r="Q702" s="314">
        <f t="shared" si="224"/>
        <v>43888</v>
      </c>
      <c r="R702" s="390"/>
      <c r="S702" s="290"/>
    </row>
    <row r="703" spans="1:19" ht="18.75" customHeight="1">
      <c r="A703" s="418"/>
      <c r="B703" s="190"/>
      <c r="C703" s="190"/>
      <c r="D703" s="190" t="str">
        <f>D694</f>
        <v xml:space="preserve">Actual </v>
      </c>
      <c r="E703" s="190"/>
      <c r="F703" s="190"/>
      <c r="G703" s="190"/>
      <c r="H703" s="290"/>
      <c r="I703" s="290"/>
      <c r="J703" s="314"/>
      <c r="K703" s="314"/>
      <c r="L703" s="314"/>
      <c r="M703" s="314"/>
      <c r="N703" s="314"/>
      <c r="O703" s="314"/>
      <c r="P703" s="314"/>
      <c r="Q703" s="290"/>
      <c r="R703" s="390"/>
      <c r="S703" s="290"/>
    </row>
    <row r="704" spans="1:19" ht="18.75" customHeight="1">
      <c r="A704" s="418"/>
      <c r="B704" s="190"/>
      <c r="C704" s="190"/>
      <c r="D704" s="190"/>
      <c r="E704" s="190"/>
      <c r="F704" s="190"/>
      <c r="G704" s="190"/>
      <c r="H704" s="290"/>
      <c r="I704" s="290"/>
      <c r="J704" s="314"/>
      <c r="K704" s="314"/>
      <c r="L704" s="314"/>
      <c r="M704" s="314"/>
      <c r="N704" s="314"/>
      <c r="O704" s="314"/>
      <c r="P704" s="314"/>
      <c r="Q704" s="290"/>
      <c r="R704" s="390"/>
      <c r="S704" s="290"/>
    </row>
    <row r="705" spans="1:19" ht="72.75" customHeight="1">
      <c r="A705" s="418">
        <v>233</v>
      </c>
      <c r="B705" s="190" t="s">
        <v>412</v>
      </c>
      <c r="C705" s="296" t="s">
        <v>538</v>
      </c>
      <c r="D705" s="190" t="str">
        <f>D693</f>
        <v xml:space="preserve">Plan </v>
      </c>
      <c r="E705" s="190" t="str">
        <f>$E$681</f>
        <v>UGX</v>
      </c>
      <c r="F705" s="224">
        <v>200000000</v>
      </c>
      <c r="G705" s="190" t="s">
        <v>63</v>
      </c>
      <c r="H705" s="299" t="s">
        <v>537</v>
      </c>
      <c r="I705" s="290" t="str">
        <f>I693</f>
        <v xml:space="preserve">Lumpsum </v>
      </c>
      <c r="J705" s="314">
        <v>43678</v>
      </c>
      <c r="K705" s="314">
        <f t="shared" ref="K705:Q705" si="225">J705+30</f>
        <v>43708</v>
      </c>
      <c r="L705" s="314">
        <f t="shared" si="225"/>
        <v>43738</v>
      </c>
      <c r="M705" s="314">
        <f t="shared" si="225"/>
        <v>43768</v>
      </c>
      <c r="N705" s="314">
        <f t="shared" si="225"/>
        <v>43798</v>
      </c>
      <c r="O705" s="314">
        <f t="shared" si="225"/>
        <v>43828</v>
      </c>
      <c r="P705" s="314">
        <f t="shared" si="225"/>
        <v>43858</v>
      </c>
      <c r="Q705" s="314">
        <f t="shared" si="225"/>
        <v>43888</v>
      </c>
      <c r="R705" s="390"/>
      <c r="S705" s="290"/>
    </row>
    <row r="706" spans="1:19" ht="18.75" customHeight="1">
      <c r="A706" s="418"/>
      <c r="B706" s="190"/>
      <c r="C706" s="190"/>
      <c r="D706" s="190" t="str">
        <f>D694</f>
        <v xml:space="preserve">Actual </v>
      </c>
      <c r="E706" s="190"/>
      <c r="F706" s="190"/>
      <c r="G706" s="190"/>
      <c r="H706" s="290"/>
      <c r="I706" s="290"/>
      <c r="J706" s="314"/>
      <c r="K706" s="314"/>
      <c r="L706" s="314"/>
      <c r="M706" s="314"/>
      <c r="N706" s="314"/>
      <c r="O706" s="314"/>
      <c r="P706" s="314"/>
      <c r="Q706" s="290"/>
      <c r="R706" s="390"/>
      <c r="S706" s="290"/>
    </row>
    <row r="707" spans="1:19" ht="18.75" customHeight="1">
      <c r="A707" s="418"/>
      <c r="B707" s="190"/>
      <c r="C707" s="190"/>
      <c r="D707" s="190"/>
      <c r="E707" s="190"/>
      <c r="F707" s="190"/>
      <c r="G707" s="190"/>
      <c r="H707" s="290"/>
      <c r="I707" s="290"/>
      <c r="J707" s="314"/>
      <c r="K707" s="314"/>
      <c r="L707" s="314"/>
      <c r="M707" s="314"/>
      <c r="N707" s="314"/>
      <c r="O707" s="314"/>
      <c r="P707" s="314"/>
      <c r="Q707" s="290"/>
      <c r="R707" s="390"/>
      <c r="S707" s="290"/>
    </row>
    <row r="708" spans="1:19" ht="88.5" customHeight="1">
      <c r="A708" s="418">
        <v>234</v>
      </c>
      <c r="B708" s="190" t="s">
        <v>412</v>
      </c>
      <c r="C708" s="296" t="s">
        <v>539</v>
      </c>
      <c r="D708" s="190" t="str">
        <f>D693</f>
        <v xml:space="preserve">Plan </v>
      </c>
      <c r="E708" s="190" t="str">
        <f>$E$681</f>
        <v>UGX</v>
      </c>
      <c r="F708" s="224">
        <v>200000000</v>
      </c>
      <c r="G708" s="190" t="s">
        <v>63</v>
      </c>
      <c r="H708" s="299" t="s">
        <v>537</v>
      </c>
      <c r="I708" s="290" t="str">
        <f>I696</f>
        <v xml:space="preserve">Lumpsum </v>
      </c>
      <c r="J708" s="314">
        <v>43678</v>
      </c>
      <c r="K708" s="314">
        <f t="shared" ref="K708:Q708" si="226">J708+30</f>
        <v>43708</v>
      </c>
      <c r="L708" s="314">
        <f t="shared" si="226"/>
        <v>43738</v>
      </c>
      <c r="M708" s="314">
        <f t="shared" si="226"/>
        <v>43768</v>
      </c>
      <c r="N708" s="314">
        <f t="shared" si="226"/>
        <v>43798</v>
      </c>
      <c r="O708" s="314">
        <f t="shared" si="226"/>
        <v>43828</v>
      </c>
      <c r="P708" s="314">
        <f t="shared" si="226"/>
        <v>43858</v>
      </c>
      <c r="Q708" s="314">
        <f t="shared" si="226"/>
        <v>43888</v>
      </c>
      <c r="R708" s="390"/>
      <c r="S708" s="290"/>
    </row>
    <row r="709" spans="1:19" ht="18.75" customHeight="1">
      <c r="A709" s="418"/>
      <c r="B709" s="190"/>
      <c r="C709" s="190"/>
      <c r="D709" s="190" t="str">
        <f>D694</f>
        <v xml:space="preserve">Actual </v>
      </c>
      <c r="E709" s="190"/>
      <c r="F709" s="190"/>
      <c r="G709" s="190"/>
      <c r="H709" s="290"/>
      <c r="I709" s="290"/>
      <c r="J709" s="314"/>
      <c r="K709" s="314"/>
      <c r="L709" s="314"/>
      <c r="M709" s="314"/>
      <c r="N709" s="314"/>
      <c r="O709" s="314"/>
      <c r="P709" s="314"/>
      <c r="Q709" s="290"/>
      <c r="R709" s="390"/>
      <c r="S709" s="290"/>
    </row>
    <row r="710" spans="1:19" ht="18.75" customHeight="1">
      <c r="A710" s="418"/>
      <c r="B710" s="190"/>
      <c r="C710" s="190"/>
      <c r="D710" s="190"/>
      <c r="E710" s="190"/>
      <c r="F710" s="190"/>
      <c r="G710" s="190"/>
      <c r="H710" s="290"/>
      <c r="I710" s="290"/>
      <c r="J710" s="314"/>
      <c r="K710" s="314"/>
      <c r="L710" s="314"/>
      <c r="M710" s="314"/>
      <c r="N710" s="314"/>
      <c r="O710" s="314"/>
      <c r="P710" s="314"/>
      <c r="Q710" s="290"/>
      <c r="R710" s="390"/>
      <c r="S710" s="290"/>
    </row>
    <row r="711" spans="1:19" ht="78" customHeight="1">
      <c r="A711" s="418">
        <v>235</v>
      </c>
      <c r="B711" s="190" t="s">
        <v>412</v>
      </c>
      <c r="C711" s="296" t="s">
        <v>540</v>
      </c>
      <c r="D711" s="190" t="str">
        <f>D696</f>
        <v xml:space="preserve">Plan </v>
      </c>
      <c r="E711" s="190" t="str">
        <f>$E$681</f>
        <v>UGX</v>
      </c>
      <c r="F711" s="224">
        <v>50000000</v>
      </c>
      <c r="G711" s="190" t="s">
        <v>63</v>
      </c>
      <c r="H711" s="299" t="s">
        <v>537</v>
      </c>
      <c r="I711" s="290" t="str">
        <f>I699</f>
        <v xml:space="preserve">Lumpsum </v>
      </c>
      <c r="J711" s="314">
        <v>43678</v>
      </c>
      <c r="K711" s="314">
        <f t="shared" ref="K711:Q711" si="227">J711+30</f>
        <v>43708</v>
      </c>
      <c r="L711" s="314">
        <f t="shared" si="227"/>
        <v>43738</v>
      </c>
      <c r="M711" s="314">
        <f t="shared" si="227"/>
        <v>43768</v>
      </c>
      <c r="N711" s="314">
        <f t="shared" si="227"/>
        <v>43798</v>
      </c>
      <c r="O711" s="314">
        <f t="shared" si="227"/>
        <v>43828</v>
      </c>
      <c r="P711" s="314">
        <f t="shared" si="227"/>
        <v>43858</v>
      </c>
      <c r="Q711" s="314">
        <f t="shared" si="227"/>
        <v>43888</v>
      </c>
      <c r="R711" s="390"/>
      <c r="S711" s="290"/>
    </row>
    <row r="712" spans="1:19" ht="18.75" customHeight="1">
      <c r="A712" s="418"/>
      <c r="B712" s="190"/>
      <c r="C712" s="190"/>
      <c r="D712" s="190" t="str">
        <f>D697</f>
        <v xml:space="preserve">Actual </v>
      </c>
      <c r="E712" s="190"/>
      <c r="F712" s="190"/>
      <c r="G712" s="190"/>
      <c r="H712" s="290"/>
      <c r="I712" s="290"/>
      <c r="J712" s="314"/>
      <c r="K712" s="314"/>
      <c r="L712" s="314"/>
      <c r="M712" s="314"/>
      <c r="N712" s="314"/>
      <c r="O712" s="314"/>
      <c r="P712" s="314"/>
      <c r="Q712" s="290"/>
      <c r="R712" s="390"/>
      <c r="S712" s="290"/>
    </row>
    <row r="713" spans="1:19" ht="18.75" customHeight="1">
      <c r="A713" s="419"/>
      <c r="B713" s="190"/>
      <c r="C713" s="190"/>
      <c r="D713" s="190"/>
      <c r="E713" s="190"/>
      <c r="F713" s="190"/>
      <c r="G713" s="190"/>
      <c r="H713" s="290"/>
      <c r="I713" s="290"/>
      <c r="J713" s="314"/>
      <c r="K713" s="314"/>
      <c r="L713" s="314"/>
      <c r="M713" s="314"/>
      <c r="N713" s="314"/>
      <c r="O713" s="314"/>
      <c r="P713" s="314"/>
      <c r="Q713" s="290"/>
      <c r="R713" s="390"/>
      <c r="S713" s="290"/>
    </row>
    <row r="714" spans="1:19" ht="84" customHeight="1">
      <c r="A714" s="419">
        <v>236</v>
      </c>
      <c r="B714" s="190" t="s">
        <v>412</v>
      </c>
      <c r="C714" s="296" t="s">
        <v>541</v>
      </c>
      <c r="D714" s="190" t="str">
        <f>D699</f>
        <v xml:space="preserve">Plan </v>
      </c>
      <c r="E714" s="190" t="str">
        <f>$E$681</f>
        <v>UGX</v>
      </c>
      <c r="F714" s="224">
        <v>100000000</v>
      </c>
      <c r="G714" s="190" t="s">
        <v>63</v>
      </c>
      <c r="H714" s="299" t="s">
        <v>537</v>
      </c>
      <c r="I714" s="290" t="str">
        <f>I702</f>
        <v xml:space="preserve">Lumpsum </v>
      </c>
      <c r="J714" s="314">
        <v>43678</v>
      </c>
      <c r="K714" s="314">
        <f t="shared" ref="K714:Q714" si="228">J714+30</f>
        <v>43708</v>
      </c>
      <c r="L714" s="314">
        <f t="shared" si="228"/>
        <v>43738</v>
      </c>
      <c r="M714" s="314">
        <f t="shared" si="228"/>
        <v>43768</v>
      </c>
      <c r="N714" s="314">
        <f t="shared" si="228"/>
        <v>43798</v>
      </c>
      <c r="O714" s="314">
        <f t="shared" si="228"/>
        <v>43828</v>
      </c>
      <c r="P714" s="314">
        <f t="shared" si="228"/>
        <v>43858</v>
      </c>
      <c r="Q714" s="314">
        <f t="shared" si="228"/>
        <v>43888</v>
      </c>
      <c r="R714" s="390"/>
      <c r="S714" s="290"/>
    </row>
    <row r="715" spans="1:19" ht="18.75" customHeight="1">
      <c r="A715" s="419"/>
      <c r="B715" s="190"/>
      <c r="C715" s="190"/>
      <c r="D715" s="190" t="str">
        <f>D700</f>
        <v xml:space="preserve">Actual </v>
      </c>
      <c r="E715" s="190"/>
      <c r="F715" s="190"/>
      <c r="G715" s="190"/>
      <c r="H715" s="290"/>
      <c r="I715" s="290"/>
      <c r="J715" s="314"/>
      <c r="K715" s="314"/>
      <c r="L715" s="314"/>
      <c r="M715" s="314"/>
      <c r="N715" s="314"/>
      <c r="O715" s="314"/>
      <c r="P715" s="314"/>
      <c r="Q715" s="290"/>
      <c r="R715" s="390"/>
      <c r="S715" s="290"/>
    </row>
    <row r="716" spans="1:19" ht="18.75" customHeight="1">
      <c r="A716" s="419"/>
      <c r="B716" s="190"/>
      <c r="C716" s="190"/>
      <c r="D716" s="190"/>
      <c r="E716" s="190"/>
      <c r="F716" s="190"/>
      <c r="G716" s="190"/>
      <c r="H716" s="290"/>
      <c r="I716" s="290"/>
      <c r="J716" s="314"/>
      <c r="K716" s="314"/>
      <c r="L716" s="314"/>
      <c r="M716" s="314"/>
      <c r="N716" s="314"/>
      <c r="O716" s="314"/>
      <c r="P716" s="314"/>
      <c r="Q716" s="290"/>
      <c r="R716" s="390"/>
      <c r="S716" s="290"/>
    </row>
    <row r="717" spans="1:19" ht="66" customHeight="1">
      <c r="A717" s="419">
        <v>237</v>
      </c>
      <c r="B717" s="190" t="s">
        <v>412</v>
      </c>
      <c r="C717" s="424" t="s">
        <v>542</v>
      </c>
      <c r="D717" s="190" t="str">
        <f t="shared" ref="D717:D724" si="229">D714</f>
        <v xml:space="preserve">Plan </v>
      </c>
      <c r="E717" s="190" t="str">
        <f>$E$681</f>
        <v>UGX</v>
      </c>
      <c r="F717" s="224">
        <v>1500000000</v>
      </c>
      <c r="G717" s="190" t="s">
        <v>63</v>
      </c>
      <c r="H717" s="299" t="s">
        <v>543</v>
      </c>
      <c r="I717" s="290" t="str">
        <f>I705</f>
        <v xml:space="preserve">Lumpsum </v>
      </c>
      <c r="J717" s="314">
        <v>43678</v>
      </c>
      <c r="K717" s="314">
        <f t="shared" ref="K717:Q717" si="230">J717+30</f>
        <v>43708</v>
      </c>
      <c r="L717" s="314">
        <f t="shared" si="230"/>
        <v>43738</v>
      </c>
      <c r="M717" s="314">
        <f t="shared" si="230"/>
        <v>43768</v>
      </c>
      <c r="N717" s="314">
        <f t="shared" si="230"/>
        <v>43798</v>
      </c>
      <c r="O717" s="314">
        <f t="shared" si="230"/>
        <v>43828</v>
      </c>
      <c r="P717" s="314">
        <f t="shared" si="230"/>
        <v>43858</v>
      </c>
      <c r="Q717" s="314">
        <f t="shared" si="230"/>
        <v>43888</v>
      </c>
      <c r="R717" s="390"/>
      <c r="S717" s="290"/>
    </row>
    <row r="718" spans="1:19" ht="18.75" customHeight="1">
      <c r="A718" s="419"/>
      <c r="B718" s="190"/>
      <c r="C718" s="190"/>
      <c r="D718" s="190" t="str">
        <f t="shared" si="229"/>
        <v xml:space="preserve">Actual </v>
      </c>
      <c r="E718" s="190"/>
      <c r="F718" s="190"/>
      <c r="G718" s="190"/>
      <c r="H718" s="290"/>
      <c r="I718" s="290"/>
      <c r="J718" s="314"/>
      <c r="K718" s="314"/>
      <c r="L718" s="314"/>
      <c r="M718" s="314"/>
      <c r="N718" s="314"/>
      <c r="O718" s="314"/>
      <c r="P718" s="314"/>
      <c r="Q718" s="290"/>
      <c r="R718" s="390"/>
      <c r="S718" s="290"/>
    </row>
    <row r="719" spans="1:19" s="422" customFormat="1" ht="18.75" customHeight="1">
      <c r="A719" s="142"/>
      <c r="B719" s="296"/>
      <c r="C719" s="296"/>
      <c r="D719" s="296"/>
      <c r="E719" s="296"/>
      <c r="F719" s="296"/>
      <c r="G719" s="296"/>
      <c r="H719" s="299"/>
      <c r="I719" s="299"/>
      <c r="J719" s="425"/>
      <c r="K719" s="425"/>
      <c r="L719" s="425"/>
      <c r="M719" s="425"/>
      <c r="N719" s="425"/>
      <c r="O719" s="425"/>
      <c r="P719" s="425"/>
      <c r="Q719" s="299"/>
      <c r="R719" s="426"/>
      <c r="S719" s="299"/>
    </row>
    <row r="720" spans="1:19" s="422" customFormat="1" ht="66.75" customHeight="1">
      <c r="A720" s="142">
        <v>238</v>
      </c>
      <c r="B720" s="296" t="s">
        <v>412</v>
      </c>
      <c r="C720" s="296" t="s">
        <v>544</v>
      </c>
      <c r="D720" s="190" t="str">
        <f t="shared" si="229"/>
        <v xml:space="preserve">Plan </v>
      </c>
      <c r="E720" s="190" t="str">
        <f>$E$681</f>
        <v>UGX</v>
      </c>
      <c r="F720" s="224">
        <v>1200000000</v>
      </c>
      <c r="G720" s="190" t="s">
        <v>63</v>
      </c>
      <c r="H720" s="299" t="s">
        <v>543</v>
      </c>
      <c r="I720" s="290" t="str">
        <f>I708</f>
        <v xml:space="preserve">Lumpsum </v>
      </c>
      <c r="J720" s="314">
        <v>43678</v>
      </c>
      <c r="K720" s="314">
        <f t="shared" ref="K720:Q720" si="231">J720+30</f>
        <v>43708</v>
      </c>
      <c r="L720" s="314">
        <f t="shared" si="231"/>
        <v>43738</v>
      </c>
      <c r="M720" s="314">
        <f t="shared" si="231"/>
        <v>43768</v>
      </c>
      <c r="N720" s="314">
        <f t="shared" si="231"/>
        <v>43798</v>
      </c>
      <c r="O720" s="314">
        <f t="shared" si="231"/>
        <v>43828</v>
      </c>
      <c r="P720" s="314">
        <f t="shared" si="231"/>
        <v>43858</v>
      </c>
      <c r="Q720" s="314">
        <f t="shared" si="231"/>
        <v>43888</v>
      </c>
      <c r="R720" s="426"/>
      <c r="S720" s="299"/>
    </row>
    <row r="721" spans="1:59" s="422" customFormat="1" ht="18.75" customHeight="1">
      <c r="A721" s="142"/>
      <c r="B721" s="296"/>
      <c r="C721" s="296"/>
      <c r="D721" s="190" t="str">
        <f t="shared" si="229"/>
        <v xml:space="preserve">Actual </v>
      </c>
      <c r="E721" s="296"/>
      <c r="F721" s="296"/>
      <c r="G721" s="296"/>
      <c r="H721" s="299"/>
      <c r="I721" s="299"/>
      <c r="J721" s="425"/>
      <c r="K721" s="425"/>
      <c r="L721" s="425"/>
      <c r="M721" s="425"/>
      <c r="N721" s="425"/>
      <c r="O721" s="425"/>
      <c r="P721" s="425"/>
      <c r="Q721" s="299"/>
      <c r="R721" s="426"/>
      <c r="S721" s="299"/>
    </row>
    <row r="722" spans="1:59" s="422" customFormat="1" ht="18.75" customHeight="1">
      <c r="A722" s="142"/>
      <c r="B722" s="296"/>
      <c r="C722" s="296"/>
      <c r="D722" s="190"/>
      <c r="E722" s="296"/>
      <c r="F722" s="296"/>
      <c r="G722" s="296"/>
      <c r="H722" s="299"/>
      <c r="I722" s="299"/>
      <c r="J722" s="425"/>
      <c r="K722" s="425"/>
      <c r="L722" s="425"/>
      <c r="M722" s="425"/>
      <c r="N722" s="425"/>
      <c r="O722" s="425"/>
      <c r="P722" s="425"/>
      <c r="Q722" s="299"/>
      <c r="R722" s="426"/>
      <c r="S722" s="299"/>
    </row>
    <row r="723" spans="1:59" s="422" customFormat="1" ht="92.25" customHeight="1">
      <c r="A723" s="142">
        <v>239</v>
      </c>
      <c r="B723" s="296" t="s">
        <v>412</v>
      </c>
      <c r="C723" s="296" t="s">
        <v>545</v>
      </c>
      <c r="D723" s="190" t="str">
        <f t="shared" si="229"/>
        <v xml:space="preserve">Plan </v>
      </c>
      <c r="E723" s="190" t="str">
        <f>$E$681</f>
        <v>UGX</v>
      </c>
      <c r="F723" s="224">
        <v>300000000</v>
      </c>
      <c r="G723" s="190" t="s">
        <v>63</v>
      </c>
      <c r="H723" s="299" t="s">
        <v>543</v>
      </c>
      <c r="I723" s="290" t="str">
        <f>I711</f>
        <v xml:space="preserve">Lumpsum </v>
      </c>
      <c r="J723" s="314">
        <v>43678</v>
      </c>
      <c r="K723" s="314">
        <f t="shared" ref="K723:Q723" si="232">J723+30</f>
        <v>43708</v>
      </c>
      <c r="L723" s="314">
        <f t="shared" si="232"/>
        <v>43738</v>
      </c>
      <c r="M723" s="314">
        <f t="shared" si="232"/>
        <v>43768</v>
      </c>
      <c r="N723" s="314">
        <f t="shared" si="232"/>
        <v>43798</v>
      </c>
      <c r="O723" s="314">
        <f t="shared" si="232"/>
        <v>43828</v>
      </c>
      <c r="P723" s="314">
        <f t="shared" si="232"/>
        <v>43858</v>
      </c>
      <c r="Q723" s="314">
        <f t="shared" si="232"/>
        <v>43888</v>
      </c>
      <c r="R723" s="426"/>
      <c r="S723" s="299"/>
    </row>
    <row r="724" spans="1:59" s="422" customFormat="1" ht="18.75" customHeight="1">
      <c r="A724" s="142"/>
      <c r="B724" s="296"/>
      <c r="C724" s="296"/>
      <c r="D724" s="190" t="str">
        <f t="shared" si="229"/>
        <v xml:space="preserve">Actual </v>
      </c>
      <c r="E724" s="296"/>
      <c r="F724" s="296"/>
      <c r="G724" s="296"/>
      <c r="H724" s="299"/>
      <c r="I724" s="299"/>
      <c r="J724" s="425"/>
      <c r="K724" s="425"/>
      <c r="L724" s="425"/>
      <c r="M724" s="425"/>
      <c r="N724" s="425"/>
      <c r="O724" s="425"/>
      <c r="P724" s="425"/>
      <c r="Q724" s="299"/>
      <c r="R724" s="426"/>
      <c r="S724" s="299"/>
    </row>
    <row r="725" spans="1:59" ht="40.5" customHeight="1">
      <c r="A725" s="387"/>
      <c r="B725" s="127"/>
      <c r="C725" s="428" t="s">
        <v>24</v>
      </c>
      <c r="D725" s="290"/>
      <c r="E725" s="290"/>
      <c r="F725" s="385" t="s">
        <v>22</v>
      </c>
      <c r="G725" s="427"/>
      <c r="H725" s="427"/>
      <c r="I725" s="427"/>
      <c r="J725" s="428" t="s">
        <v>503</v>
      </c>
      <c r="K725" s="385" t="str">
        <f>F725</f>
        <v>Name:</v>
      </c>
      <c r="L725" s="427"/>
      <c r="M725" s="427"/>
      <c r="N725" s="427"/>
      <c r="O725" s="427"/>
      <c r="P725" s="427"/>
      <c r="Q725" s="427"/>
      <c r="R725" s="427"/>
      <c r="S725" s="427"/>
    </row>
    <row r="726" spans="1:59" ht="28.5" customHeight="1">
      <c r="A726" s="387"/>
      <c r="B726" s="127"/>
      <c r="C726" s="428"/>
      <c r="D726" s="290"/>
      <c r="E726" s="290"/>
      <c r="F726" s="387" t="s">
        <v>23</v>
      </c>
      <c r="G726" s="427"/>
      <c r="H726" s="427"/>
      <c r="I726" s="427"/>
      <c r="J726" s="428"/>
      <c r="K726" s="387" t="str">
        <f>F726</f>
        <v>Signature:</v>
      </c>
      <c r="L726" s="427"/>
      <c r="M726" s="427"/>
      <c r="N726" s="427"/>
      <c r="O726" s="427"/>
      <c r="P726" s="427"/>
      <c r="Q726" s="427"/>
      <c r="R726" s="427"/>
      <c r="S726" s="427"/>
    </row>
    <row r="727" spans="1:59" ht="19.5" customHeight="1">
      <c r="A727" s="387"/>
      <c r="B727" s="127"/>
      <c r="C727" s="428"/>
      <c r="D727" s="290"/>
      <c r="E727" s="386"/>
      <c r="F727" s="387" t="s">
        <v>21</v>
      </c>
      <c r="G727" s="427"/>
      <c r="H727" s="427"/>
      <c r="I727" s="427"/>
      <c r="J727" s="428"/>
      <c r="K727" s="387" t="str">
        <f>F727</f>
        <v>Designation:</v>
      </c>
      <c r="L727" s="427"/>
      <c r="M727" s="427"/>
      <c r="N727" s="427"/>
      <c r="O727" s="427"/>
      <c r="P727" s="427"/>
      <c r="Q727" s="427"/>
      <c r="R727" s="427"/>
      <c r="S727" s="427"/>
    </row>
    <row r="728" spans="1:59" ht="30" customHeight="1">
      <c r="A728" s="387"/>
      <c r="B728" s="127"/>
      <c r="C728" s="428"/>
      <c r="D728" s="290"/>
      <c r="E728" s="386"/>
      <c r="F728" s="387" t="s">
        <v>20</v>
      </c>
      <c r="G728" s="427"/>
      <c r="H728" s="427"/>
      <c r="I728" s="427"/>
      <c r="J728" s="428"/>
      <c r="K728" s="387" t="str">
        <f>F728</f>
        <v>Date:</v>
      </c>
      <c r="L728" s="427"/>
      <c r="M728" s="427"/>
      <c r="N728" s="427"/>
      <c r="O728" s="427"/>
      <c r="P728" s="427"/>
      <c r="Q728" s="427"/>
      <c r="R728" s="427"/>
      <c r="S728" s="427"/>
    </row>
    <row r="729" spans="1:59" ht="18.75">
      <c r="A729" s="127"/>
      <c r="B729" s="290"/>
      <c r="C729" s="290"/>
      <c r="D729" s="386"/>
      <c r="E729" s="386"/>
      <c r="F729" s="290"/>
      <c r="G729" s="290"/>
      <c r="H729" s="290"/>
      <c r="I729" s="290"/>
      <c r="J729" s="290"/>
      <c r="K729" s="290"/>
      <c r="L729" s="290"/>
      <c r="M729" s="290"/>
      <c r="N729" s="290"/>
      <c r="O729" s="290"/>
      <c r="P729" s="290"/>
      <c r="Q729" s="290"/>
      <c r="R729" s="390"/>
      <c r="S729" s="290"/>
      <c r="T729" s="392"/>
      <c r="U729" s="392"/>
      <c r="V729" s="392"/>
      <c r="W729" s="392"/>
      <c r="X729" s="392"/>
      <c r="Y729" s="392"/>
      <c r="Z729" s="392"/>
      <c r="AA729" s="392"/>
      <c r="AB729" s="392"/>
      <c r="AC729" s="392"/>
      <c r="AD729" s="392"/>
      <c r="AE729" s="392"/>
      <c r="AF729" s="392"/>
      <c r="AG729" s="392"/>
      <c r="AH729" s="392"/>
      <c r="AI729" s="392"/>
      <c r="AJ729" s="392"/>
      <c r="AK729" s="392"/>
      <c r="AL729" s="392"/>
      <c r="AM729" s="392"/>
      <c r="AN729" s="392"/>
      <c r="AO729" s="392"/>
      <c r="AP729" s="392"/>
      <c r="AQ729" s="391"/>
      <c r="AR729" s="190"/>
      <c r="AS729" s="190"/>
      <c r="AT729" s="190"/>
      <c r="AU729" s="190"/>
      <c r="AV729" s="190"/>
      <c r="AW729" s="190"/>
      <c r="AX729" s="190"/>
      <c r="AY729" s="190"/>
      <c r="AZ729" s="190"/>
      <c r="BA729" s="190"/>
      <c r="BB729" s="190"/>
      <c r="BC729" s="190"/>
      <c r="BD729" s="190"/>
      <c r="BE729" s="190"/>
      <c r="BF729" s="190"/>
      <c r="BG729" s="190"/>
    </row>
    <row r="741" spans="1:59" ht="15.75">
      <c r="A741" s="99"/>
      <c r="B741" s="99"/>
      <c r="C741" s="99"/>
      <c r="D741" s="99"/>
      <c r="E741" s="99"/>
      <c r="F741" s="99"/>
      <c r="G741" s="99"/>
      <c r="H741" s="99"/>
      <c r="I741" s="99"/>
      <c r="J741" s="99"/>
      <c r="K741" s="99"/>
      <c r="L741" s="99"/>
      <c r="M741" s="99"/>
      <c r="N741" s="99"/>
      <c r="O741" s="99"/>
      <c r="P741" s="99"/>
      <c r="Q741" s="99"/>
      <c r="R741" s="99"/>
      <c r="S741" s="290"/>
    </row>
    <row r="742" spans="1:59" ht="15.75">
      <c r="A742" s="99"/>
      <c r="B742" s="99"/>
      <c r="C742" s="99"/>
      <c r="D742" s="99"/>
      <c r="E742" s="99"/>
      <c r="F742" s="99"/>
      <c r="G742" s="99"/>
      <c r="H742" s="99"/>
      <c r="I742" s="99"/>
      <c r="J742" s="99"/>
      <c r="K742" s="99"/>
      <c r="L742" s="99"/>
      <c r="M742" s="99"/>
      <c r="N742" s="99"/>
      <c r="O742" s="99"/>
      <c r="P742" s="99"/>
      <c r="Q742" s="99"/>
      <c r="R742" s="99"/>
      <c r="S742" s="290"/>
    </row>
    <row r="743" spans="1:59" s="190" customFormat="1" ht="15.75">
      <c r="A743" s="99"/>
      <c r="B743" s="99"/>
      <c r="C743" s="99"/>
      <c r="D743" s="99"/>
      <c r="E743" s="99"/>
      <c r="F743" s="99"/>
      <c r="G743" s="99"/>
      <c r="H743" s="99"/>
      <c r="I743" s="99"/>
      <c r="J743" s="99"/>
      <c r="K743" s="99"/>
      <c r="L743" s="99"/>
      <c r="M743" s="99"/>
      <c r="N743" s="99"/>
      <c r="O743" s="99"/>
      <c r="P743" s="99"/>
      <c r="Q743" s="99"/>
      <c r="R743" s="99"/>
      <c r="S743" s="290"/>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row>
    <row r="744" spans="1:59" ht="15.75">
      <c r="A744" s="99"/>
      <c r="B744" s="99"/>
      <c r="C744" s="99"/>
      <c r="D744" s="99"/>
      <c r="E744" s="99"/>
      <c r="F744" s="99"/>
      <c r="G744" s="99"/>
      <c r="H744" s="99"/>
      <c r="I744" s="99"/>
      <c r="J744" s="99"/>
      <c r="K744" s="99"/>
      <c r="L744" s="99"/>
      <c r="M744" s="99"/>
      <c r="N744" s="99"/>
      <c r="O744" s="99"/>
      <c r="P744" s="99"/>
      <c r="Q744" s="99"/>
      <c r="R744" s="99"/>
      <c r="S744" s="290"/>
    </row>
    <row r="745" spans="1:59" ht="15.75">
      <c r="A745" s="99"/>
      <c r="B745" s="99"/>
      <c r="C745" s="99"/>
      <c r="D745" s="99"/>
      <c r="E745" s="99"/>
      <c r="F745" s="99"/>
      <c r="G745" s="99"/>
      <c r="H745" s="99"/>
      <c r="I745" s="99"/>
      <c r="J745" s="99"/>
      <c r="K745" s="99"/>
      <c r="L745" s="99"/>
      <c r="M745" s="99"/>
      <c r="N745" s="99"/>
      <c r="O745" s="99"/>
      <c r="P745" s="99"/>
      <c r="Q745" s="99"/>
      <c r="R745" s="99"/>
      <c r="S745" s="290"/>
    </row>
    <row r="746" spans="1:59" ht="15.75">
      <c r="A746" s="99"/>
      <c r="B746" s="99"/>
      <c r="C746" s="99"/>
      <c r="D746" s="99"/>
      <c r="E746" s="99"/>
      <c r="F746" s="99"/>
      <c r="G746" s="99"/>
      <c r="H746" s="99"/>
      <c r="I746" s="99"/>
      <c r="J746" s="99"/>
      <c r="K746" s="99"/>
      <c r="L746" s="99"/>
      <c r="M746" s="99"/>
      <c r="N746" s="99"/>
      <c r="O746" s="99"/>
      <c r="P746" s="99"/>
      <c r="Q746" s="99"/>
      <c r="R746" s="99"/>
      <c r="S746" s="290"/>
    </row>
    <row r="747" spans="1:59" ht="15.75">
      <c r="A747" s="99"/>
      <c r="B747" s="99"/>
      <c r="C747" s="99"/>
      <c r="D747" s="99"/>
      <c r="E747" s="99"/>
      <c r="F747" s="99"/>
      <c r="G747" s="99"/>
      <c r="H747" s="99"/>
      <c r="I747" s="99"/>
      <c r="J747" s="99"/>
      <c r="K747" s="99"/>
      <c r="L747" s="99"/>
      <c r="M747" s="99"/>
      <c r="N747" s="99"/>
      <c r="O747" s="99"/>
      <c r="P747" s="99"/>
      <c r="Q747" s="99"/>
      <c r="R747" s="99"/>
      <c r="S747" s="290"/>
    </row>
    <row r="748" spans="1:59" ht="15.75">
      <c r="A748" s="99"/>
      <c r="B748" s="99"/>
      <c r="C748" s="99"/>
      <c r="D748" s="99"/>
      <c r="E748" s="99"/>
      <c r="F748" s="99"/>
      <c r="G748" s="99"/>
      <c r="H748" s="99"/>
      <c r="I748" s="99"/>
      <c r="J748" s="99"/>
      <c r="K748" s="99"/>
      <c r="L748" s="99"/>
      <c r="M748" s="99"/>
      <c r="N748" s="99"/>
      <c r="O748" s="99"/>
      <c r="P748" s="99"/>
      <c r="Q748" s="99"/>
      <c r="R748" s="99"/>
      <c r="S748" s="290"/>
    </row>
    <row r="749" spans="1:59" ht="15.75">
      <c r="A749" s="99"/>
      <c r="B749" s="99"/>
      <c r="C749" s="99"/>
      <c r="D749" s="99"/>
      <c r="E749" s="99"/>
      <c r="F749" s="99"/>
      <c r="G749" s="99"/>
      <c r="H749" s="99"/>
      <c r="I749" s="99"/>
      <c r="J749" s="99"/>
      <c r="K749" s="99"/>
      <c r="L749" s="99"/>
      <c r="M749" s="99"/>
      <c r="N749" s="99"/>
      <c r="O749" s="99"/>
      <c r="P749" s="99"/>
      <c r="Q749" s="99"/>
      <c r="R749" s="99"/>
      <c r="S749" s="290"/>
    </row>
    <row r="750" spans="1:59" ht="15.75">
      <c r="A750" s="99"/>
      <c r="B750" s="99"/>
      <c r="C750" s="99"/>
      <c r="D750" s="99"/>
      <c r="E750" s="99"/>
      <c r="F750" s="99"/>
      <c r="G750" s="99"/>
      <c r="H750" s="99"/>
      <c r="I750" s="99"/>
      <c r="J750" s="99"/>
      <c r="K750" s="99"/>
      <c r="L750" s="99"/>
      <c r="M750" s="99"/>
      <c r="N750" s="99"/>
      <c r="O750" s="99"/>
      <c r="P750" s="99"/>
      <c r="Q750" s="99"/>
      <c r="R750" s="99"/>
      <c r="S750" s="290"/>
    </row>
    <row r="751" spans="1:59" ht="15.75">
      <c r="A751" s="99"/>
      <c r="B751" s="99"/>
      <c r="C751" s="99"/>
      <c r="D751" s="99"/>
      <c r="E751" s="99"/>
      <c r="F751" s="99"/>
      <c r="G751" s="99"/>
      <c r="H751" s="99"/>
      <c r="I751" s="99"/>
      <c r="J751" s="99"/>
      <c r="K751" s="99"/>
      <c r="L751" s="99"/>
      <c r="M751" s="99"/>
      <c r="N751" s="99"/>
      <c r="O751" s="99"/>
      <c r="P751" s="99"/>
      <c r="Q751" s="99"/>
      <c r="R751" s="99"/>
      <c r="S751" s="290"/>
    </row>
    <row r="752" spans="1:59" ht="15.75">
      <c r="A752" s="99"/>
      <c r="D752" s="99"/>
      <c r="E752" s="99"/>
    </row>
    <row r="753" spans="1:5" ht="15.75">
      <c r="A753" s="99"/>
      <c r="E753" s="99"/>
    </row>
    <row r="754" spans="1:5" ht="15.75">
      <c r="A754" s="99"/>
    </row>
    <row r="755" spans="1:5" ht="15.75">
      <c r="A755" s="99"/>
    </row>
    <row r="756" spans="1:5" ht="15.75">
      <c r="A756" s="99"/>
    </row>
    <row r="757" spans="1:5" ht="15.75">
      <c r="A757" s="99"/>
    </row>
    <row r="758" spans="1:5" ht="15.75">
      <c r="A758" s="99"/>
    </row>
    <row r="759" spans="1:5" ht="15.75">
      <c r="A759" s="99"/>
    </row>
    <row r="760" spans="1:5" ht="15.75">
      <c r="A760" s="99"/>
    </row>
    <row r="761" spans="1:5" ht="15.75">
      <c r="A761" s="99"/>
    </row>
    <row r="762" spans="1:5" ht="15.75">
      <c r="A762" s="99"/>
    </row>
    <row r="763" spans="1:5" ht="15.75">
      <c r="A763" s="99"/>
    </row>
    <row r="764" spans="1:5" ht="15.75">
      <c r="A764" s="99"/>
    </row>
  </sheetData>
  <mergeCells count="29">
    <mergeCell ref="F4:K4"/>
    <mergeCell ref="J6:J7"/>
    <mergeCell ref="K6:K7"/>
    <mergeCell ref="I6:I7"/>
    <mergeCell ref="J5:M5"/>
    <mergeCell ref="G5:G7"/>
    <mergeCell ref="L6:L7"/>
    <mergeCell ref="M6:M7"/>
    <mergeCell ref="H5:H7"/>
    <mergeCell ref="A5:A7"/>
    <mergeCell ref="C5:C7"/>
    <mergeCell ref="G726:I726"/>
    <mergeCell ref="F5:F7"/>
    <mergeCell ref="G728:I728"/>
    <mergeCell ref="L727:S727"/>
    <mergeCell ref="L726:S726"/>
    <mergeCell ref="L725:S725"/>
    <mergeCell ref="C725:C728"/>
    <mergeCell ref="S5:S7"/>
    <mergeCell ref="O6:O7"/>
    <mergeCell ref="J725:J728"/>
    <mergeCell ref="G725:I725"/>
    <mergeCell ref="G727:I727"/>
    <mergeCell ref="L728:S728"/>
    <mergeCell ref="N5:R5"/>
    <mergeCell ref="N6:N7"/>
    <mergeCell ref="R6:R7"/>
    <mergeCell ref="P6:P7"/>
    <mergeCell ref="Q6:Q7"/>
  </mergeCells>
  <printOptions gridLines="1"/>
  <pageMargins left="0.17" right="0" top="0.75" bottom="0.75" header="0.3" footer="0.3"/>
  <pageSetup scale="18" fitToHeight="0" orientation="landscape" blackAndWhite="1" r:id="rId1"/>
  <headerFooter>
    <oddHeader xml:space="preserve">&amp;L&amp;"Times New Roman,Bold"&amp;14
MINISTRY OF WATER AND ENVIRONMENT PROCUREMENT PLAN FY 2019/20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U1505"/>
  <sheetViews>
    <sheetView tabSelected="1" view="pageLayout" topLeftCell="A326" zoomScale="70" zoomScaleNormal="100" zoomScalePageLayoutView="70" workbookViewId="0">
      <selection activeCell="B329" sqref="B329"/>
    </sheetView>
  </sheetViews>
  <sheetFormatPr defaultRowHeight="28.5"/>
  <cols>
    <col min="1" max="1" width="6.140625" style="202" customWidth="1"/>
    <col min="2" max="2" width="15.42578125" style="202" customWidth="1"/>
    <col min="3" max="3" width="65.7109375" style="6" customWidth="1"/>
    <col min="4" max="4" width="16.5703125" style="6" customWidth="1"/>
    <col min="5" max="5" width="25.140625" style="6" customWidth="1"/>
    <col min="6" max="6" width="26.85546875" style="6" customWidth="1"/>
    <col min="7" max="7" width="23.140625" style="6" customWidth="1"/>
    <col min="8" max="8" width="27" style="6" customWidth="1"/>
    <col min="9" max="9" width="21.85546875" style="6" customWidth="1"/>
    <col min="10" max="10" width="15.7109375" style="249" customWidth="1"/>
    <col min="11" max="11" width="28.7109375" style="249" customWidth="1"/>
    <col min="12" max="12" width="20.5703125" style="6" customWidth="1"/>
    <col min="13" max="13" width="29" style="6" customWidth="1"/>
    <col min="14" max="14" width="24" style="14" customWidth="1"/>
    <col min="15" max="15" width="10.85546875" style="7" bestFit="1" customWidth="1"/>
    <col min="16" max="16384" width="9.140625" style="7"/>
  </cols>
  <sheetData>
    <row r="1" spans="1:15" s="170" customFormat="1" ht="28.5" customHeight="1">
      <c r="A1" s="438" t="s">
        <v>528</v>
      </c>
      <c r="B1" s="439"/>
      <c r="C1" s="439"/>
      <c r="D1" s="439"/>
      <c r="E1" s="439"/>
      <c r="F1" s="439"/>
      <c r="G1" s="439"/>
      <c r="H1" s="439"/>
      <c r="I1" s="439"/>
      <c r="J1" s="402"/>
      <c r="K1" s="402"/>
      <c r="L1" s="403"/>
      <c r="M1" s="403"/>
      <c r="N1" s="403"/>
    </row>
    <row r="2" spans="1:15" ht="12.75" customHeight="1">
      <c r="A2" s="440" t="s">
        <v>0</v>
      </c>
      <c r="B2" s="69"/>
      <c r="C2" s="441" t="s">
        <v>1</v>
      </c>
      <c r="D2" s="19"/>
      <c r="E2" s="443" t="s">
        <v>44</v>
      </c>
      <c r="F2" s="442" t="s">
        <v>53</v>
      </c>
      <c r="G2" s="442" t="s">
        <v>2</v>
      </c>
      <c r="H2" s="442" t="s">
        <v>3</v>
      </c>
      <c r="I2" s="442" t="s">
        <v>7</v>
      </c>
      <c r="J2" s="450" t="s">
        <v>15</v>
      </c>
      <c r="K2" s="450"/>
      <c r="L2" s="450"/>
      <c r="M2" s="450"/>
      <c r="N2" s="451" t="s">
        <v>14</v>
      </c>
      <c r="O2" s="16"/>
    </row>
    <row r="3" spans="1:15">
      <c r="A3" s="440"/>
      <c r="B3" s="69" t="s">
        <v>40</v>
      </c>
      <c r="C3" s="441"/>
      <c r="D3" s="67" t="s">
        <v>26</v>
      </c>
      <c r="E3" s="444"/>
      <c r="F3" s="442"/>
      <c r="G3" s="442"/>
      <c r="H3" s="442"/>
      <c r="I3" s="442"/>
      <c r="J3" s="450"/>
      <c r="K3" s="450"/>
      <c r="L3" s="450"/>
      <c r="M3" s="450"/>
      <c r="N3" s="452"/>
      <c r="O3" s="16"/>
    </row>
    <row r="4" spans="1:15" ht="69" customHeight="1">
      <c r="A4" s="440"/>
      <c r="B4" s="69"/>
      <c r="C4" s="441"/>
      <c r="D4" s="72" t="s">
        <v>27</v>
      </c>
      <c r="E4" s="445"/>
      <c r="F4" s="442"/>
      <c r="G4" s="442"/>
      <c r="H4" s="442"/>
      <c r="I4" s="442"/>
      <c r="J4" s="239" t="s">
        <v>16</v>
      </c>
      <c r="K4" s="239" t="s">
        <v>17</v>
      </c>
      <c r="L4" s="18" t="s">
        <v>19</v>
      </c>
      <c r="M4" s="17" t="s">
        <v>18</v>
      </c>
      <c r="N4" s="452"/>
      <c r="O4" s="16"/>
    </row>
    <row r="5" spans="1:15" ht="63">
      <c r="A5" s="19">
        <v>1</v>
      </c>
      <c r="B5" s="84" t="s">
        <v>42</v>
      </c>
      <c r="C5" s="329" t="s">
        <v>52</v>
      </c>
      <c r="D5" s="19" t="s">
        <v>26</v>
      </c>
      <c r="E5" s="19" t="s">
        <v>46</v>
      </c>
      <c r="F5" s="21">
        <v>391000</v>
      </c>
      <c r="G5" s="22" t="s">
        <v>54</v>
      </c>
      <c r="H5" s="22" t="s">
        <v>65</v>
      </c>
      <c r="I5" s="82"/>
      <c r="J5" s="240"/>
      <c r="K5" s="82"/>
      <c r="L5" s="24"/>
      <c r="M5" s="22"/>
      <c r="N5" s="24"/>
      <c r="O5" s="16"/>
    </row>
    <row r="6" spans="1:15">
      <c r="A6" s="19"/>
      <c r="B6" s="19"/>
      <c r="C6" s="328"/>
      <c r="D6" s="19" t="s">
        <v>27</v>
      </c>
      <c r="E6" s="19"/>
      <c r="F6" s="26"/>
      <c r="G6" s="22"/>
      <c r="H6" s="22"/>
      <c r="I6" s="22"/>
      <c r="J6" s="82"/>
      <c r="K6" s="82"/>
      <c r="L6" s="22"/>
      <c r="M6" s="22"/>
      <c r="N6" s="25"/>
      <c r="O6" s="16"/>
    </row>
    <row r="7" spans="1:15">
      <c r="A7" s="19"/>
      <c r="B7" s="19"/>
      <c r="C7" s="328"/>
      <c r="D7" s="19"/>
      <c r="E7" s="19"/>
      <c r="F7" s="26"/>
      <c r="G7" s="22"/>
      <c r="H7" s="22"/>
      <c r="I7" s="22"/>
      <c r="J7" s="82"/>
      <c r="K7" s="82"/>
      <c r="L7" s="22"/>
      <c r="M7" s="22"/>
      <c r="N7" s="25"/>
      <c r="O7" s="16"/>
    </row>
    <row r="8" spans="1:15" ht="123.75">
      <c r="A8" s="19">
        <v>2</v>
      </c>
      <c r="B8" s="84" t="s">
        <v>42</v>
      </c>
      <c r="C8" s="329" t="s">
        <v>55</v>
      </c>
      <c r="D8" s="19" t="s">
        <v>26</v>
      </c>
      <c r="E8" s="19" t="s">
        <v>46</v>
      </c>
      <c r="F8" s="28">
        <v>1345000</v>
      </c>
      <c r="G8" s="22" t="s">
        <v>54</v>
      </c>
      <c r="H8" s="22" t="s">
        <v>65</v>
      </c>
      <c r="I8" s="22" t="s">
        <v>350</v>
      </c>
      <c r="J8" s="240">
        <v>43831</v>
      </c>
      <c r="K8" s="82">
        <f>J8+30</f>
        <v>43861</v>
      </c>
      <c r="L8" s="82">
        <f>K8+30</f>
        <v>43891</v>
      </c>
      <c r="M8" s="82">
        <f>L8+30</f>
        <v>43921</v>
      </c>
      <c r="N8" s="24"/>
      <c r="O8" s="16"/>
    </row>
    <row r="9" spans="1:15">
      <c r="A9" s="19"/>
      <c r="B9" s="19"/>
      <c r="C9" s="331"/>
      <c r="D9" s="19" t="s">
        <v>27</v>
      </c>
      <c r="E9" s="19"/>
      <c r="F9" s="28"/>
      <c r="G9" s="22"/>
      <c r="H9" s="22"/>
      <c r="I9" s="22"/>
      <c r="J9" s="82"/>
      <c r="K9" s="82"/>
      <c r="L9" s="22"/>
      <c r="M9" s="22"/>
      <c r="N9" s="25"/>
      <c r="O9" s="16"/>
    </row>
    <row r="10" spans="1:15">
      <c r="A10" s="19"/>
      <c r="B10" s="19"/>
      <c r="C10" s="328"/>
      <c r="D10" s="19"/>
      <c r="E10" s="19"/>
      <c r="F10" s="28"/>
      <c r="G10" s="22"/>
      <c r="H10" s="22"/>
      <c r="I10" s="22"/>
      <c r="J10" s="82"/>
      <c r="K10" s="82"/>
      <c r="L10" s="22"/>
      <c r="M10" s="22"/>
      <c r="N10" s="25"/>
      <c r="O10" s="16"/>
    </row>
    <row r="11" spans="1:15">
      <c r="A11" s="19">
        <v>3</v>
      </c>
      <c r="B11" s="84" t="s">
        <v>42</v>
      </c>
      <c r="C11" s="328" t="s">
        <v>61</v>
      </c>
      <c r="D11" s="19" t="s">
        <v>26</v>
      </c>
      <c r="E11" s="19" t="s">
        <v>46</v>
      </c>
      <c r="F11" s="26">
        <v>800000</v>
      </c>
      <c r="G11" s="22" t="s">
        <v>54</v>
      </c>
      <c r="H11" s="22" t="s">
        <v>65</v>
      </c>
      <c r="I11" s="22" t="s">
        <v>350</v>
      </c>
      <c r="J11" s="240">
        <v>43831</v>
      </c>
      <c r="K11" s="82">
        <f>J11+30</f>
        <v>43861</v>
      </c>
      <c r="L11" s="82">
        <f>K11+30</f>
        <v>43891</v>
      </c>
      <c r="M11" s="82">
        <f>L11+30</f>
        <v>43921</v>
      </c>
      <c r="N11" s="25"/>
      <c r="O11" s="16"/>
    </row>
    <row r="12" spans="1:15">
      <c r="A12" s="19"/>
      <c r="B12" s="19"/>
      <c r="C12" s="328"/>
      <c r="D12" s="19" t="s">
        <v>27</v>
      </c>
      <c r="E12" s="19"/>
      <c r="F12" s="26"/>
      <c r="G12" s="22"/>
      <c r="H12" s="22"/>
      <c r="I12" s="22"/>
      <c r="J12" s="82"/>
      <c r="K12" s="82"/>
      <c r="L12" s="22"/>
      <c r="M12" s="22"/>
      <c r="N12" s="25"/>
      <c r="O12" s="16"/>
    </row>
    <row r="13" spans="1:15">
      <c r="A13" s="19"/>
      <c r="B13" s="19"/>
      <c r="C13" s="328"/>
      <c r="D13" s="19"/>
      <c r="E13" s="19"/>
      <c r="F13" s="26"/>
      <c r="G13" s="22"/>
      <c r="H13" s="22"/>
      <c r="I13" s="22"/>
      <c r="J13" s="82"/>
      <c r="K13" s="82"/>
      <c r="L13" s="22"/>
      <c r="M13" s="22"/>
      <c r="N13" s="25"/>
      <c r="O13" s="16"/>
    </row>
    <row r="14" spans="1:15">
      <c r="A14" s="19">
        <v>4</v>
      </c>
      <c r="B14" s="84" t="s">
        <v>42</v>
      </c>
      <c r="C14" s="328" t="s">
        <v>62</v>
      </c>
      <c r="D14" s="19" t="s">
        <v>26</v>
      </c>
      <c r="E14" s="19" t="s">
        <v>38</v>
      </c>
      <c r="F14" s="29">
        <v>16000000</v>
      </c>
      <c r="G14" s="22" t="s">
        <v>63</v>
      </c>
      <c r="H14" s="22" t="s">
        <v>64</v>
      </c>
      <c r="I14" s="22" t="s">
        <v>351</v>
      </c>
      <c r="J14" s="240">
        <v>43831</v>
      </c>
      <c r="K14" s="82">
        <f>J14+30</f>
        <v>43861</v>
      </c>
      <c r="L14" s="82">
        <f>K14+30</f>
        <v>43891</v>
      </c>
      <c r="M14" s="82">
        <f>L14+30</f>
        <v>43921</v>
      </c>
      <c r="N14" s="25"/>
      <c r="O14" s="16"/>
    </row>
    <row r="15" spans="1:15">
      <c r="A15" s="19"/>
      <c r="B15" s="19"/>
      <c r="C15" s="328"/>
      <c r="D15" s="19" t="s">
        <v>27</v>
      </c>
      <c r="E15" s="19"/>
      <c r="F15" s="29"/>
      <c r="G15" s="22"/>
      <c r="H15" s="22"/>
      <c r="I15" s="22"/>
      <c r="J15" s="82"/>
      <c r="K15" s="82"/>
      <c r="L15" s="22"/>
      <c r="M15" s="22"/>
      <c r="N15" s="25"/>
      <c r="O15" s="16"/>
    </row>
    <row r="16" spans="1:15">
      <c r="A16" s="19"/>
      <c r="B16" s="19"/>
      <c r="C16" s="328"/>
      <c r="D16" s="19"/>
      <c r="E16" s="19"/>
      <c r="F16" s="29"/>
      <c r="G16" s="22"/>
      <c r="H16" s="22"/>
      <c r="I16" s="22"/>
      <c r="J16" s="82"/>
      <c r="K16" s="82"/>
      <c r="L16" s="22"/>
      <c r="M16" s="22"/>
      <c r="N16" s="25"/>
      <c r="O16" s="16"/>
    </row>
    <row r="17" spans="1:15">
      <c r="A17" s="19">
        <v>5</v>
      </c>
      <c r="B17" s="84" t="s">
        <v>42</v>
      </c>
      <c r="C17" s="328" t="s">
        <v>66</v>
      </c>
      <c r="D17" s="19" t="s">
        <v>26</v>
      </c>
      <c r="E17" s="19" t="s">
        <v>38</v>
      </c>
      <c r="F17" s="30">
        <v>10000000</v>
      </c>
      <c r="G17" s="22" t="s">
        <v>63</v>
      </c>
      <c r="H17" s="22" t="s">
        <v>64</v>
      </c>
      <c r="I17" s="22" t="s">
        <v>351</v>
      </c>
      <c r="J17" s="240">
        <v>43831</v>
      </c>
      <c r="K17" s="82">
        <f>J17+30</f>
        <v>43861</v>
      </c>
      <c r="L17" s="82">
        <f>K17+30</f>
        <v>43891</v>
      </c>
      <c r="M17" s="82">
        <f>L17+30</f>
        <v>43921</v>
      </c>
      <c r="N17" s="25"/>
      <c r="O17" s="16"/>
    </row>
    <row r="18" spans="1:15">
      <c r="A18" s="19"/>
      <c r="B18" s="19"/>
      <c r="C18" s="328"/>
      <c r="D18" s="19" t="s">
        <v>27</v>
      </c>
      <c r="E18" s="19"/>
      <c r="F18" s="30"/>
      <c r="G18" s="22"/>
      <c r="H18" s="22"/>
      <c r="I18" s="22"/>
      <c r="J18" s="82"/>
      <c r="K18" s="82"/>
      <c r="L18" s="22"/>
      <c r="M18" s="22"/>
      <c r="N18" s="25"/>
      <c r="O18" s="16"/>
    </row>
    <row r="19" spans="1:15">
      <c r="A19" s="19"/>
      <c r="B19" s="19"/>
      <c r="C19" s="328"/>
      <c r="D19" s="19"/>
      <c r="E19" s="19"/>
      <c r="F19" s="30"/>
      <c r="G19" s="22"/>
      <c r="H19" s="22"/>
      <c r="I19" s="22"/>
      <c r="J19" s="82"/>
      <c r="K19" s="82"/>
      <c r="L19" s="22"/>
      <c r="M19" s="22"/>
      <c r="N19" s="25"/>
      <c r="O19" s="16"/>
    </row>
    <row r="20" spans="1:15">
      <c r="A20" s="19">
        <v>6</v>
      </c>
      <c r="B20" s="84" t="s">
        <v>42</v>
      </c>
      <c r="C20" s="328" t="s">
        <v>67</v>
      </c>
      <c r="D20" s="19" t="s">
        <v>26</v>
      </c>
      <c r="E20" s="19" t="s">
        <v>38</v>
      </c>
      <c r="F20" s="30">
        <v>20000000</v>
      </c>
      <c r="G20" s="22" t="s">
        <v>63</v>
      </c>
      <c r="H20" s="22" t="s">
        <v>64</v>
      </c>
      <c r="I20" s="22" t="s">
        <v>351</v>
      </c>
      <c r="J20" s="240">
        <v>43831</v>
      </c>
      <c r="K20" s="82">
        <f>J20+10</f>
        <v>43841</v>
      </c>
      <c r="L20" s="82">
        <f>K20+10</f>
        <v>43851</v>
      </c>
      <c r="M20" s="82">
        <f>L20+10</f>
        <v>43861</v>
      </c>
      <c r="N20" s="25"/>
      <c r="O20" s="16"/>
    </row>
    <row r="21" spans="1:15">
      <c r="A21" s="19"/>
      <c r="B21" s="19"/>
      <c r="C21" s="328"/>
      <c r="D21" s="19" t="s">
        <v>27</v>
      </c>
      <c r="E21" s="19"/>
      <c r="F21" s="30"/>
      <c r="G21" s="22"/>
      <c r="H21" s="22"/>
      <c r="I21" s="31"/>
      <c r="J21" s="82"/>
      <c r="K21" s="82"/>
      <c r="L21" s="22"/>
      <c r="M21" s="22"/>
      <c r="N21" s="25"/>
      <c r="O21" s="16"/>
    </row>
    <row r="22" spans="1:15">
      <c r="A22" s="19"/>
      <c r="B22" s="19"/>
      <c r="C22" s="328"/>
      <c r="D22" s="19"/>
      <c r="E22" s="19"/>
      <c r="F22" s="30"/>
      <c r="G22" s="22"/>
      <c r="H22" s="22"/>
      <c r="I22" s="31"/>
      <c r="J22" s="82"/>
      <c r="K22" s="82"/>
      <c r="L22" s="22"/>
      <c r="M22" s="22"/>
      <c r="N22" s="25"/>
      <c r="O22" s="16"/>
    </row>
    <row r="23" spans="1:15">
      <c r="A23" s="19">
        <v>7</v>
      </c>
      <c r="B23" s="84" t="s">
        <v>42</v>
      </c>
      <c r="C23" s="328" t="s">
        <v>68</v>
      </c>
      <c r="D23" s="19" t="s">
        <v>26</v>
      </c>
      <c r="E23" s="19" t="s">
        <v>38</v>
      </c>
      <c r="F23" s="30">
        <v>100000000</v>
      </c>
      <c r="G23" s="22" t="s">
        <v>63</v>
      </c>
      <c r="H23" s="22" t="s">
        <v>64</v>
      </c>
      <c r="I23" s="22" t="s">
        <v>350</v>
      </c>
      <c r="J23" s="240">
        <f>J20</f>
        <v>43831</v>
      </c>
      <c r="K23" s="82">
        <f>K20</f>
        <v>43841</v>
      </c>
      <c r="L23" s="82">
        <f>L20</f>
        <v>43851</v>
      </c>
      <c r="M23" s="82">
        <f>M20</f>
        <v>43861</v>
      </c>
      <c r="N23" s="25"/>
      <c r="O23" s="16"/>
    </row>
    <row r="24" spans="1:15">
      <c r="A24" s="19"/>
      <c r="B24" s="19"/>
      <c r="C24" s="328"/>
      <c r="D24" s="19" t="s">
        <v>27</v>
      </c>
      <c r="E24" s="19"/>
      <c r="F24" s="30"/>
      <c r="G24" s="22"/>
      <c r="H24" s="22"/>
      <c r="I24" s="22"/>
      <c r="J24" s="82"/>
      <c r="K24" s="82"/>
      <c r="L24" s="22"/>
      <c r="M24" s="22"/>
      <c r="N24" s="25"/>
      <c r="O24" s="16"/>
    </row>
    <row r="25" spans="1:15">
      <c r="A25" s="19"/>
      <c r="B25" s="19"/>
      <c r="C25" s="328"/>
      <c r="D25" s="19"/>
      <c r="E25" s="19"/>
      <c r="F25" s="30"/>
      <c r="G25" s="22"/>
      <c r="H25" s="22"/>
      <c r="I25" s="22"/>
      <c r="J25" s="82"/>
      <c r="K25" s="82"/>
      <c r="L25" s="22"/>
      <c r="M25" s="22"/>
      <c r="N25" s="25"/>
      <c r="O25" s="16"/>
    </row>
    <row r="26" spans="1:15">
      <c r="A26" s="19">
        <v>8</v>
      </c>
      <c r="B26" s="84" t="s">
        <v>42</v>
      </c>
      <c r="C26" s="328" t="s">
        <v>69</v>
      </c>
      <c r="D26" s="19" t="s">
        <v>26</v>
      </c>
      <c r="E26" s="19" t="s">
        <v>38</v>
      </c>
      <c r="F26" s="30">
        <v>100000000</v>
      </c>
      <c r="G26" s="22" t="s">
        <v>63</v>
      </c>
      <c r="H26" s="22" t="s">
        <v>64</v>
      </c>
      <c r="I26" s="22" t="s">
        <v>350</v>
      </c>
      <c r="J26" s="82">
        <f>J20</f>
        <v>43831</v>
      </c>
      <c r="K26" s="82">
        <f>K20</f>
        <v>43841</v>
      </c>
      <c r="L26" s="237">
        <f>L20</f>
        <v>43851</v>
      </c>
      <c r="M26" s="237">
        <f>M20</f>
        <v>43861</v>
      </c>
      <c r="N26" s="25"/>
      <c r="O26" s="16"/>
    </row>
    <row r="27" spans="1:15">
      <c r="A27" s="19"/>
      <c r="B27" s="19"/>
      <c r="C27" s="328"/>
      <c r="D27" s="19" t="s">
        <v>27</v>
      </c>
      <c r="E27" s="19"/>
      <c r="F27" s="29"/>
      <c r="G27" s="22"/>
      <c r="H27" s="22"/>
      <c r="I27" s="31"/>
      <c r="J27" s="82"/>
      <c r="K27" s="82"/>
      <c r="L27" s="22"/>
      <c r="M27" s="22"/>
      <c r="N27" s="25"/>
      <c r="O27" s="16"/>
    </row>
    <row r="28" spans="1:15">
      <c r="A28" s="19"/>
      <c r="B28" s="19"/>
      <c r="C28" s="328"/>
      <c r="D28" s="19"/>
      <c r="E28" s="19"/>
      <c r="F28" s="29"/>
      <c r="G28" s="22"/>
      <c r="H28" s="22"/>
      <c r="I28" s="31"/>
      <c r="J28" s="82"/>
      <c r="K28" s="82"/>
      <c r="L28" s="22"/>
      <c r="M28" s="22"/>
      <c r="N28" s="25"/>
      <c r="O28" s="16"/>
    </row>
    <row r="29" spans="1:15" ht="42.75">
      <c r="A29" s="19">
        <v>9</v>
      </c>
      <c r="B29" s="84" t="s">
        <v>42</v>
      </c>
      <c r="C29" s="328" t="s">
        <v>70</v>
      </c>
      <c r="D29" s="19" t="s">
        <v>26</v>
      </c>
      <c r="E29" s="19" t="s">
        <v>46</v>
      </c>
      <c r="F29" s="29">
        <v>21500</v>
      </c>
      <c r="G29" s="35" t="s">
        <v>71</v>
      </c>
      <c r="H29" s="22" t="s">
        <v>75</v>
      </c>
      <c r="I29" s="31" t="s">
        <v>50</v>
      </c>
      <c r="J29" s="82" t="s">
        <v>347</v>
      </c>
      <c r="K29" s="82">
        <f>J29+20</f>
        <v>43728</v>
      </c>
      <c r="L29" s="82">
        <f>K29+20</f>
        <v>43748</v>
      </c>
      <c r="M29" s="82">
        <f>L29+20</f>
        <v>43768</v>
      </c>
      <c r="N29" s="25"/>
      <c r="O29" s="16"/>
    </row>
    <row r="30" spans="1:15">
      <c r="A30" s="19"/>
      <c r="B30" s="19"/>
      <c r="C30" s="328"/>
      <c r="D30" s="19" t="s">
        <v>27</v>
      </c>
      <c r="E30" s="19"/>
      <c r="F30" s="29"/>
      <c r="G30" s="22"/>
      <c r="H30" s="22"/>
      <c r="I30" s="31"/>
      <c r="J30" s="82"/>
      <c r="K30" s="82"/>
      <c r="L30" s="22"/>
      <c r="M30" s="22"/>
      <c r="N30" s="25"/>
      <c r="O30" s="16"/>
    </row>
    <row r="31" spans="1:15">
      <c r="A31" s="19"/>
      <c r="B31" s="19"/>
      <c r="C31" s="328"/>
      <c r="D31" s="19"/>
      <c r="E31" s="19"/>
      <c r="F31" s="29"/>
      <c r="G31" s="22"/>
      <c r="H31" s="22"/>
      <c r="I31" s="31"/>
      <c r="J31" s="82"/>
      <c r="K31" s="82"/>
      <c r="L31" s="22"/>
      <c r="M31" s="22"/>
      <c r="N31" s="25"/>
      <c r="O31" s="16"/>
    </row>
    <row r="32" spans="1:15" ht="42.75">
      <c r="A32" s="19">
        <v>10</v>
      </c>
      <c r="B32" s="84" t="s">
        <v>42</v>
      </c>
      <c r="C32" s="329" t="s">
        <v>72</v>
      </c>
      <c r="D32" s="19" t="s">
        <v>26</v>
      </c>
      <c r="E32" s="19" t="s">
        <v>46</v>
      </c>
      <c r="F32" s="30">
        <v>21000</v>
      </c>
      <c r="G32" s="35" t="s">
        <v>71</v>
      </c>
      <c r="H32" s="22" t="s">
        <v>75</v>
      </c>
      <c r="I32" s="31" t="s">
        <v>50</v>
      </c>
      <c r="J32" s="82" t="s">
        <v>347</v>
      </c>
      <c r="K32" s="82">
        <f>J32+20</f>
        <v>43728</v>
      </c>
      <c r="L32" s="82">
        <f>K32+20</f>
        <v>43748</v>
      </c>
      <c r="M32" s="82">
        <f>L32+20</f>
        <v>43768</v>
      </c>
      <c r="N32" s="25"/>
      <c r="O32" s="16"/>
    </row>
    <row r="33" spans="1:15">
      <c r="A33" s="19"/>
      <c r="B33" s="19"/>
      <c r="C33" s="328"/>
      <c r="D33" s="19" t="s">
        <v>27</v>
      </c>
      <c r="E33" s="19"/>
      <c r="F33" s="30"/>
      <c r="G33" s="22"/>
      <c r="H33" s="22"/>
      <c r="I33" s="22"/>
      <c r="J33" s="82"/>
      <c r="K33" s="82"/>
      <c r="L33" s="22"/>
      <c r="M33" s="22"/>
      <c r="N33" s="25"/>
      <c r="O33" s="16"/>
    </row>
    <row r="34" spans="1:15">
      <c r="A34" s="19"/>
      <c r="B34" s="19"/>
      <c r="C34" s="328"/>
      <c r="D34" s="19"/>
      <c r="E34" s="19"/>
      <c r="F34" s="30"/>
      <c r="G34" s="22"/>
      <c r="H34" s="22"/>
      <c r="I34" s="22"/>
      <c r="J34" s="82"/>
      <c r="K34" s="82"/>
      <c r="L34" s="22"/>
      <c r="M34" s="22"/>
      <c r="N34" s="25"/>
      <c r="O34" s="16"/>
    </row>
    <row r="35" spans="1:15" ht="42.75">
      <c r="A35" s="19">
        <v>11</v>
      </c>
      <c r="B35" s="84" t="s">
        <v>42</v>
      </c>
      <c r="C35" s="329" t="s">
        <v>73</v>
      </c>
      <c r="D35" s="19" t="s">
        <v>26</v>
      </c>
      <c r="E35" s="19" t="s">
        <v>46</v>
      </c>
      <c r="F35" s="30">
        <v>48000</v>
      </c>
      <c r="G35" s="22" t="s">
        <v>74</v>
      </c>
      <c r="H35" s="22" t="s">
        <v>75</v>
      </c>
      <c r="I35" s="31" t="s">
        <v>50</v>
      </c>
      <c r="J35" s="82" t="s">
        <v>347</v>
      </c>
      <c r="K35" s="82">
        <f>J35+20</f>
        <v>43728</v>
      </c>
      <c r="L35" s="82">
        <f>K35+20</f>
        <v>43748</v>
      </c>
      <c r="M35" s="82">
        <f>L35+20</f>
        <v>43768</v>
      </c>
      <c r="N35" s="25"/>
      <c r="O35" s="16"/>
    </row>
    <row r="36" spans="1:15">
      <c r="A36" s="19"/>
      <c r="B36" s="19"/>
      <c r="C36" s="328"/>
      <c r="D36" s="19" t="s">
        <v>27</v>
      </c>
      <c r="E36" s="19"/>
      <c r="F36" s="30"/>
      <c r="G36" s="22"/>
      <c r="H36" s="22"/>
      <c r="I36" s="31"/>
      <c r="J36" s="82"/>
      <c r="K36" s="82"/>
      <c r="L36" s="22"/>
      <c r="M36" s="22"/>
      <c r="N36" s="25"/>
      <c r="O36" s="16"/>
    </row>
    <row r="37" spans="1:15">
      <c r="A37" s="19"/>
      <c r="B37" s="19"/>
      <c r="C37" s="328"/>
      <c r="D37" s="19"/>
      <c r="E37" s="19"/>
      <c r="F37" s="30"/>
      <c r="G37" s="22"/>
      <c r="H37" s="22"/>
      <c r="I37" s="31"/>
      <c r="J37" s="82"/>
      <c r="K37" s="82"/>
      <c r="L37" s="22"/>
      <c r="M37" s="22"/>
      <c r="N37" s="25"/>
      <c r="O37" s="16"/>
    </row>
    <row r="38" spans="1:15">
      <c r="A38" s="19">
        <v>12</v>
      </c>
      <c r="B38" s="84" t="s">
        <v>42</v>
      </c>
      <c r="C38" s="328" t="s">
        <v>76</v>
      </c>
      <c r="D38" s="19" t="s">
        <v>26</v>
      </c>
      <c r="E38" s="19" t="s">
        <v>46</v>
      </c>
      <c r="F38" s="30">
        <v>580000</v>
      </c>
      <c r="G38" s="22" t="s">
        <v>74</v>
      </c>
      <c r="H38" s="22" t="s">
        <v>65</v>
      </c>
      <c r="I38" s="31" t="s">
        <v>50</v>
      </c>
      <c r="J38" s="82" t="s">
        <v>347</v>
      </c>
      <c r="K38" s="82">
        <f>J38+20</f>
        <v>43728</v>
      </c>
      <c r="L38" s="82">
        <f>K38+20</f>
        <v>43748</v>
      </c>
      <c r="M38" s="82">
        <f>L38+20</f>
        <v>43768</v>
      </c>
      <c r="N38" s="47"/>
      <c r="O38" s="16"/>
    </row>
    <row r="39" spans="1:15">
      <c r="A39" s="19"/>
      <c r="B39" s="19"/>
      <c r="C39" s="328"/>
      <c r="D39" s="19" t="s">
        <v>27</v>
      </c>
      <c r="E39" s="19"/>
      <c r="F39" s="30"/>
      <c r="G39" s="22"/>
      <c r="H39" s="22"/>
      <c r="I39" s="22"/>
      <c r="J39" s="82"/>
      <c r="K39" s="82"/>
      <c r="L39" s="22"/>
      <c r="M39" s="22"/>
      <c r="N39" s="47"/>
      <c r="O39" s="16"/>
    </row>
    <row r="40" spans="1:15">
      <c r="A40" s="19"/>
      <c r="B40" s="19"/>
      <c r="C40" s="328"/>
      <c r="D40" s="19"/>
      <c r="E40" s="19"/>
      <c r="F40" s="30"/>
      <c r="G40" s="22"/>
      <c r="H40" s="22"/>
      <c r="I40" s="22"/>
      <c r="J40" s="82"/>
      <c r="K40" s="82"/>
      <c r="L40" s="22"/>
      <c r="M40" s="22"/>
      <c r="N40" s="47"/>
      <c r="O40" s="16"/>
    </row>
    <row r="41" spans="1:15" ht="42.75">
      <c r="A41" s="19">
        <v>13</v>
      </c>
      <c r="B41" s="84" t="s">
        <v>42</v>
      </c>
      <c r="C41" s="329" t="s">
        <v>77</v>
      </c>
      <c r="D41" s="19" t="s">
        <v>26</v>
      </c>
      <c r="E41" s="19" t="s">
        <v>46</v>
      </c>
      <c r="F41" s="30">
        <v>585000</v>
      </c>
      <c r="G41" s="22" t="str">
        <f>$G$38</f>
        <v>Adaptation Fund</v>
      </c>
      <c r="H41" s="22" t="s">
        <v>65</v>
      </c>
      <c r="I41" s="31" t="s">
        <v>50</v>
      </c>
      <c r="J41" s="82" t="s">
        <v>347</v>
      </c>
      <c r="K41" s="82">
        <f>J41+20</f>
        <v>43728</v>
      </c>
      <c r="L41" s="82">
        <f>K41+20</f>
        <v>43748</v>
      </c>
      <c r="M41" s="82">
        <f>L41+20</f>
        <v>43768</v>
      </c>
      <c r="N41" s="47"/>
      <c r="O41" s="16"/>
    </row>
    <row r="42" spans="1:15">
      <c r="A42" s="19"/>
      <c r="B42" s="19"/>
      <c r="C42" s="328"/>
      <c r="D42" s="19" t="s">
        <v>27</v>
      </c>
      <c r="E42" s="19"/>
      <c r="F42" s="30"/>
      <c r="G42" s="22"/>
      <c r="H42" s="22"/>
      <c r="I42" s="22"/>
      <c r="J42" s="82"/>
      <c r="K42" s="82"/>
      <c r="L42" s="22"/>
      <c r="M42" s="22"/>
      <c r="N42" s="47"/>
      <c r="O42" s="16"/>
    </row>
    <row r="43" spans="1:15">
      <c r="A43" s="19"/>
      <c r="B43" s="19"/>
      <c r="C43" s="328"/>
      <c r="D43" s="19"/>
      <c r="E43" s="19"/>
      <c r="F43" s="30"/>
      <c r="G43" s="22"/>
      <c r="H43" s="22"/>
      <c r="I43" s="22"/>
      <c r="J43" s="82"/>
      <c r="K43" s="82"/>
      <c r="L43" s="22"/>
      <c r="M43" s="22"/>
      <c r="N43" s="47"/>
      <c r="O43" s="32"/>
    </row>
    <row r="44" spans="1:15" ht="42.75">
      <c r="A44" s="19">
        <v>14</v>
      </c>
      <c r="B44" s="84" t="s">
        <v>42</v>
      </c>
      <c r="C44" s="329" t="s">
        <v>78</v>
      </c>
      <c r="D44" s="19" t="s">
        <v>26</v>
      </c>
      <c r="E44" s="19" t="s">
        <v>46</v>
      </c>
      <c r="F44" s="30">
        <v>390000</v>
      </c>
      <c r="G44" s="22" t="str">
        <f>$G$41</f>
        <v>Adaptation Fund</v>
      </c>
      <c r="H44" s="22" t="s">
        <v>65</v>
      </c>
      <c r="I44" s="31" t="s">
        <v>50</v>
      </c>
      <c r="J44" s="82" t="s">
        <v>347</v>
      </c>
      <c r="K44" s="82">
        <f>J44+20</f>
        <v>43728</v>
      </c>
      <c r="L44" s="82">
        <f>K44+20</f>
        <v>43748</v>
      </c>
      <c r="M44" s="82">
        <f>L44+20</f>
        <v>43768</v>
      </c>
      <c r="N44" s="25"/>
      <c r="O44" s="32"/>
    </row>
    <row r="45" spans="1:15" hidden="1">
      <c r="A45" s="275"/>
      <c r="B45" s="275"/>
      <c r="C45" s="20"/>
      <c r="D45" s="19" t="s">
        <v>27</v>
      </c>
      <c r="E45" s="19"/>
      <c r="F45" s="30"/>
      <c r="G45" s="22"/>
      <c r="H45" s="22"/>
      <c r="I45" s="22"/>
      <c r="J45" s="82"/>
      <c r="K45" s="82"/>
      <c r="L45" s="22"/>
      <c r="M45" s="22"/>
      <c r="N45" s="25"/>
      <c r="O45" s="32"/>
    </row>
    <row r="46" spans="1:15" hidden="1">
      <c r="A46" s="19"/>
      <c r="B46" s="19"/>
      <c r="C46" s="20"/>
      <c r="D46" s="19"/>
      <c r="E46" s="19"/>
      <c r="F46" s="30"/>
      <c r="G46" s="22"/>
      <c r="H46" s="22"/>
      <c r="I46" s="22"/>
      <c r="J46" s="82"/>
      <c r="K46" s="82"/>
      <c r="L46" s="22"/>
      <c r="M46" s="22"/>
      <c r="N46" s="25"/>
      <c r="O46" s="16"/>
    </row>
    <row r="47" spans="1:15" hidden="1">
      <c r="A47" s="19">
        <v>15</v>
      </c>
      <c r="B47" s="84" t="s">
        <v>42</v>
      </c>
      <c r="C47" s="20" t="s">
        <v>79</v>
      </c>
      <c r="D47" s="19" t="s">
        <v>32</v>
      </c>
      <c r="E47" s="19" t="s">
        <v>46</v>
      </c>
      <c r="F47" s="30">
        <v>504000</v>
      </c>
      <c r="G47" s="22" t="str">
        <f>$G$44</f>
        <v>Adaptation Fund</v>
      </c>
      <c r="H47" s="22" t="str">
        <f>$H$44</f>
        <v>ODB</v>
      </c>
      <c r="I47" s="31" t="s">
        <v>50</v>
      </c>
      <c r="J47" s="82" t="s">
        <v>347</v>
      </c>
      <c r="K47" s="82">
        <f>J47+20</f>
        <v>43728</v>
      </c>
      <c r="L47" s="82">
        <f>K47+20</f>
        <v>43748</v>
      </c>
      <c r="M47" s="82">
        <f>L47+20</f>
        <v>43768</v>
      </c>
      <c r="N47" s="25"/>
      <c r="O47" s="16"/>
    </row>
    <row r="48" spans="1:15" hidden="1">
      <c r="A48" s="272"/>
      <c r="B48" s="272"/>
      <c r="C48" s="20"/>
      <c r="D48" s="19" t="s">
        <v>33</v>
      </c>
      <c r="E48" s="19"/>
      <c r="F48" s="26"/>
      <c r="G48" s="22"/>
      <c r="H48" s="22"/>
      <c r="I48" s="31"/>
      <c r="J48" s="82"/>
      <c r="K48" s="82"/>
      <c r="L48" s="22"/>
      <c r="M48" s="22"/>
      <c r="N48" s="25"/>
      <c r="O48" s="16"/>
    </row>
    <row r="49" spans="1:15" ht="21.75" customHeight="1">
      <c r="A49" s="19"/>
      <c r="B49" s="19"/>
      <c r="C49" s="328"/>
      <c r="D49" s="19"/>
      <c r="E49" s="19"/>
      <c r="F49" s="26"/>
      <c r="G49" s="22"/>
      <c r="H49" s="22"/>
      <c r="I49" s="31"/>
      <c r="J49" s="82"/>
      <c r="K49" s="82"/>
      <c r="L49" s="22"/>
      <c r="M49" s="22"/>
      <c r="N49" s="25"/>
      <c r="O49" s="16"/>
    </row>
    <row r="50" spans="1:15" ht="22.5" customHeight="1">
      <c r="A50" s="19">
        <v>15</v>
      </c>
      <c r="B50" s="84" t="s">
        <v>42</v>
      </c>
      <c r="C50" s="337" t="s">
        <v>80</v>
      </c>
      <c r="D50" s="19" t="s">
        <v>26</v>
      </c>
      <c r="E50" s="19" t="s">
        <v>46</v>
      </c>
      <c r="F50" s="28">
        <v>270000</v>
      </c>
      <c r="G50" s="22" t="str">
        <f>$G$47</f>
        <v>Adaptation Fund</v>
      </c>
      <c r="H50" s="22" t="s">
        <v>65</v>
      </c>
      <c r="I50" s="31" t="s">
        <v>50</v>
      </c>
      <c r="J50" s="82" t="s">
        <v>347</v>
      </c>
      <c r="K50" s="82">
        <f>J50+20</f>
        <v>43728</v>
      </c>
      <c r="L50" s="82">
        <f>K50+20</f>
        <v>43748</v>
      </c>
      <c r="M50" s="82">
        <f>L50+20</f>
        <v>43768</v>
      </c>
      <c r="N50" s="25"/>
      <c r="O50" s="16"/>
    </row>
    <row r="51" spans="1:15">
      <c r="A51" s="19"/>
      <c r="B51" s="19"/>
      <c r="C51" s="328"/>
      <c r="D51" s="19" t="s">
        <v>27</v>
      </c>
      <c r="E51" s="19"/>
      <c r="F51" s="26"/>
      <c r="G51" s="22"/>
      <c r="H51" s="22"/>
      <c r="I51" s="31"/>
      <c r="J51" s="82"/>
      <c r="K51" s="82"/>
      <c r="L51" s="22"/>
      <c r="M51" s="22"/>
      <c r="N51" s="25"/>
      <c r="O51" s="16"/>
    </row>
    <row r="52" spans="1:15">
      <c r="A52" s="19"/>
      <c r="B52" s="19"/>
      <c r="C52" s="328"/>
      <c r="D52" s="19"/>
      <c r="E52" s="19"/>
      <c r="F52" s="29"/>
      <c r="G52" s="22"/>
      <c r="H52" s="22"/>
      <c r="I52" s="31"/>
      <c r="J52" s="82"/>
      <c r="K52" s="82"/>
      <c r="L52" s="22"/>
      <c r="M52" s="22"/>
      <c r="N52" s="25"/>
      <c r="O52" s="16"/>
    </row>
    <row r="53" spans="1:15" ht="63">
      <c r="A53" s="19">
        <v>16</v>
      </c>
      <c r="B53" s="84" t="str">
        <f>$B$47</f>
        <v>WRPRD</v>
      </c>
      <c r="C53" s="329" t="s">
        <v>81</v>
      </c>
      <c r="D53" s="19" t="s">
        <v>26</v>
      </c>
      <c r="E53" s="19" t="str">
        <f>$E$50</f>
        <v>USD</v>
      </c>
      <c r="F53" s="30">
        <f>F50</f>
        <v>270000</v>
      </c>
      <c r="G53" s="22" t="str">
        <f>G50</f>
        <v>Adaptation Fund</v>
      </c>
      <c r="H53" s="22" t="s">
        <v>65</v>
      </c>
      <c r="I53" s="31" t="s">
        <v>50</v>
      </c>
      <c r="J53" s="82" t="s">
        <v>347</v>
      </c>
      <c r="K53" s="82">
        <f>J53+20</f>
        <v>43728</v>
      </c>
      <c r="L53" s="82">
        <f>K53+20</f>
        <v>43748</v>
      </c>
      <c r="M53" s="82">
        <f>L53+20</f>
        <v>43768</v>
      </c>
      <c r="N53" s="25"/>
      <c r="O53" s="16"/>
    </row>
    <row r="54" spans="1:15">
      <c r="A54" s="19"/>
      <c r="B54" s="19"/>
      <c r="C54" s="328"/>
      <c r="D54" s="19" t="s">
        <v>27</v>
      </c>
      <c r="E54" s="19"/>
      <c r="F54" s="30"/>
      <c r="G54" s="22"/>
      <c r="H54" s="22"/>
      <c r="I54" s="31"/>
      <c r="J54" s="82"/>
      <c r="K54" s="82"/>
      <c r="L54" s="22"/>
      <c r="M54" s="22"/>
      <c r="N54" s="25"/>
      <c r="O54" s="32"/>
    </row>
    <row r="55" spans="1:15">
      <c r="A55" s="19"/>
      <c r="B55" s="19"/>
      <c r="C55" s="328"/>
      <c r="D55" s="19"/>
      <c r="E55" s="19"/>
      <c r="F55" s="30"/>
      <c r="G55" s="22"/>
      <c r="H55" s="22"/>
      <c r="I55" s="31"/>
      <c r="J55" s="82"/>
      <c r="K55" s="82"/>
      <c r="L55" s="22"/>
      <c r="M55" s="22"/>
      <c r="N55" s="25"/>
      <c r="O55" s="16"/>
    </row>
    <row r="56" spans="1:15" ht="42.75">
      <c r="A56" s="19">
        <v>17</v>
      </c>
      <c r="B56" s="84" t="str">
        <f>$B$47</f>
        <v>WRPRD</v>
      </c>
      <c r="C56" s="329" t="s">
        <v>82</v>
      </c>
      <c r="D56" s="19" t="s">
        <v>26</v>
      </c>
      <c r="E56" s="19" t="str">
        <f>$E$53</f>
        <v>USD</v>
      </c>
      <c r="F56" s="29">
        <v>390000</v>
      </c>
      <c r="G56" s="22" t="str">
        <f>$G$53</f>
        <v>Adaptation Fund</v>
      </c>
      <c r="H56" s="22" t="s">
        <v>65</v>
      </c>
      <c r="I56" s="31" t="s">
        <v>50</v>
      </c>
      <c r="J56" s="82" t="s">
        <v>347</v>
      </c>
      <c r="K56" s="82">
        <f>J56+20</f>
        <v>43728</v>
      </c>
      <c r="L56" s="82">
        <f>K56+20</f>
        <v>43748</v>
      </c>
      <c r="M56" s="82">
        <f>L56+20</f>
        <v>43768</v>
      </c>
      <c r="N56" s="25"/>
      <c r="O56" s="16"/>
    </row>
    <row r="57" spans="1:15">
      <c r="A57" s="19"/>
      <c r="B57" s="19"/>
      <c r="C57" s="328"/>
      <c r="D57" s="19" t="s">
        <v>27</v>
      </c>
      <c r="E57" s="19"/>
      <c r="F57" s="30"/>
      <c r="G57" s="22"/>
      <c r="H57" s="22"/>
      <c r="I57" s="31"/>
      <c r="J57" s="82"/>
      <c r="K57" s="82"/>
      <c r="L57" s="22"/>
      <c r="M57" s="22"/>
      <c r="N57" s="25"/>
      <c r="O57" s="16"/>
    </row>
    <row r="58" spans="1:15">
      <c r="A58" s="19"/>
      <c r="B58" s="19"/>
      <c r="C58" s="328"/>
      <c r="D58" s="19"/>
      <c r="E58" s="19"/>
      <c r="F58" s="30"/>
      <c r="G58" s="22"/>
      <c r="H58" s="22"/>
      <c r="I58" s="31"/>
      <c r="J58" s="82"/>
      <c r="K58" s="82"/>
      <c r="L58" s="22"/>
      <c r="M58" s="22"/>
      <c r="N58" s="25"/>
      <c r="O58" s="32"/>
    </row>
    <row r="59" spans="1:15">
      <c r="A59" s="19">
        <v>18</v>
      </c>
      <c r="B59" s="84" t="str">
        <f>$B$47</f>
        <v>WRPRD</v>
      </c>
      <c r="C59" s="328" t="s">
        <v>83</v>
      </c>
      <c r="D59" s="19" t="s">
        <v>26</v>
      </c>
      <c r="E59" s="19" t="str">
        <f>$E$53</f>
        <v>USD</v>
      </c>
      <c r="F59" s="30">
        <v>330000</v>
      </c>
      <c r="G59" s="22" t="str">
        <f>$G$53</f>
        <v>Adaptation Fund</v>
      </c>
      <c r="H59" s="22" t="s">
        <v>65</v>
      </c>
      <c r="I59" s="22" t="s">
        <v>350</v>
      </c>
      <c r="J59" s="82" t="s">
        <v>347</v>
      </c>
      <c r="K59" s="82" t="s">
        <v>347</v>
      </c>
      <c r="L59" s="82">
        <f>K59+20</f>
        <v>43728</v>
      </c>
      <c r="M59" s="82">
        <f>L59+20</f>
        <v>43748</v>
      </c>
      <c r="N59" s="82">
        <f>M59+20</f>
        <v>43768</v>
      </c>
      <c r="O59" s="16"/>
    </row>
    <row r="60" spans="1:15">
      <c r="A60" s="19"/>
      <c r="B60" s="19"/>
      <c r="C60" s="328"/>
      <c r="D60" s="19" t="s">
        <v>27</v>
      </c>
      <c r="E60" s="19"/>
      <c r="F60" s="30"/>
      <c r="G60" s="22"/>
      <c r="H60" s="22"/>
      <c r="I60" s="22"/>
      <c r="J60" s="82"/>
      <c r="K60" s="82"/>
      <c r="L60" s="22"/>
      <c r="M60" s="22"/>
      <c r="N60" s="25"/>
      <c r="O60" s="16"/>
    </row>
    <row r="61" spans="1:15">
      <c r="A61" s="19"/>
      <c r="B61" s="19"/>
      <c r="C61" s="328"/>
      <c r="D61" s="19"/>
      <c r="E61" s="19"/>
      <c r="F61" s="30"/>
      <c r="G61" s="22"/>
      <c r="H61" s="22"/>
      <c r="I61" s="31"/>
      <c r="J61" s="82"/>
      <c r="K61" s="82"/>
      <c r="L61" s="22"/>
      <c r="M61" s="22"/>
      <c r="N61" s="25"/>
      <c r="O61" s="16"/>
    </row>
    <row r="62" spans="1:15">
      <c r="A62" s="19">
        <v>19</v>
      </c>
      <c r="B62" s="84" t="str">
        <f>$B$47</f>
        <v>WRPRD</v>
      </c>
      <c r="C62" s="338" t="s">
        <v>86</v>
      </c>
      <c r="D62" s="19" t="s">
        <v>26</v>
      </c>
      <c r="E62" s="19" t="s">
        <v>38</v>
      </c>
      <c r="F62" s="29">
        <v>50000000</v>
      </c>
      <c r="G62" s="22" t="s">
        <v>63</v>
      </c>
      <c r="H62" s="22" t="s">
        <v>64</v>
      </c>
      <c r="I62" s="31" t="s">
        <v>352</v>
      </c>
      <c r="J62" s="232" t="s">
        <v>349</v>
      </c>
      <c r="K62" s="240" t="str">
        <f>$J$62</f>
        <v>Q1-Q4</v>
      </c>
      <c r="L62" s="24" t="str">
        <f>$J$62</f>
        <v>Q1-Q4</v>
      </c>
      <c r="M62" s="24" t="str">
        <f>$J$62</f>
        <v>Q1-Q4</v>
      </c>
      <c r="N62" s="24" t="str">
        <f>$J$62</f>
        <v>Q1-Q4</v>
      </c>
      <c r="O62" s="16"/>
    </row>
    <row r="63" spans="1:15">
      <c r="A63" s="19"/>
      <c r="B63" s="19"/>
      <c r="C63" s="339"/>
      <c r="D63" s="33" t="s">
        <v>27</v>
      </c>
      <c r="E63" s="33"/>
      <c r="F63" s="34"/>
      <c r="G63" s="35"/>
      <c r="H63" s="35"/>
      <c r="I63" s="36"/>
      <c r="K63" s="232"/>
      <c r="L63" s="35"/>
      <c r="M63" s="35"/>
      <c r="N63" s="37"/>
      <c r="O63" s="16"/>
    </row>
    <row r="64" spans="1:15">
      <c r="A64" s="19"/>
      <c r="B64" s="19"/>
      <c r="C64" s="339"/>
      <c r="D64" s="19"/>
      <c r="E64" s="19"/>
      <c r="F64" s="30"/>
      <c r="G64" s="22"/>
      <c r="H64" s="22"/>
      <c r="I64" s="31"/>
      <c r="J64" s="82"/>
      <c r="K64" s="82"/>
      <c r="L64" s="22"/>
      <c r="M64" s="22"/>
      <c r="N64" s="25"/>
      <c r="O64" s="16"/>
    </row>
    <row r="65" spans="1:15" s="11" customFormat="1">
      <c r="A65" s="19">
        <v>20</v>
      </c>
      <c r="B65" s="84" t="str">
        <f>$B$47</f>
        <v>WRPRD</v>
      </c>
      <c r="C65" s="328" t="s">
        <v>87</v>
      </c>
      <c r="D65" s="19" t="s">
        <v>26</v>
      </c>
      <c r="E65" s="19" t="s">
        <v>38</v>
      </c>
      <c r="F65" s="29">
        <v>20000000</v>
      </c>
      <c r="G65" s="22" t="s">
        <v>63</v>
      </c>
      <c r="H65" s="22" t="s">
        <v>64</v>
      </c>
      <c r="I65" s="31" t="s">
        <v>352</v>
      </c>
      <c r="J65" s="240" t="str">
        <f>$J$62</f>
        <v>Q1-Q4</v>
      </c>
      <c r="K65" s="240" t="str">
        <f>$J$62</f>
        <v>Q1-Q4</v>
      </c>
      <c r="L65" s="24" t="str">
        <f>$J$62</f>
        <v>Q1-Q4</v>
      </c>
      <c r="M65" s="24" t="str">
        <f>$J$62</f>
        <v>Q1-Q4</v>
      </c>
      <c r="N65" s="24" t="str">
        <f>$J$62</f>
        <v>Q1-Q4</v>
      </c>
      <c r="O65" s="38"/>
    </row>
    <row r="66" spans="1:15">
      <c r="A66" s="19"/>
      <c r="B66" s="19"/>
      <c r="C66" s="328"/>
      <c r="D66" s="19" t="s">
        <v>27</v>
      </c>
      <c r="E66" s="19"/>
      <c r="F66" s="29"/>
      <c r="G66" s="22"/>
      <c r="H66" s="22"/>
      <c r="I66" s="31"/>
      <c r="J66" s="82"/>
      <c r="K66" s="82"/>
      <c r="L66" s="22"/>
      <c r="M66" s="22"/>
      <c r="N66" s="25"/>
      <c r="O66" s="16"/>
    </row>
    <row r="67" spans="1:15">
      <c r="A67" s="19"/>
      <c r="B67" s="19"/>
      <c r="C67" s="339"/>
      <c r="D67" s="19"/>
      <c r="E67" s="19"/>
      <c r="F67" s="29"/>
      <c r="G67" s="22"/>
      <c r="H67" s="22"/>
      <c r="I67" s="31"/>
      <c r="J67" s="82"/>
      <c r="K67" s="82"/>
      <c r="L67" s="22"/>
      <c r="M67" s="22"/>
      <c r="N67" s="25"/>
      <c r="O67" s="16"/>
    </row>
    <row r="68" spans="1:15">
      <c r="A68" s="19">
        <v>21</v>
      </c>
      <c r="B68" s="84" t="str">
        <f>$B$47</f>
        <v>WRPRD</v>
      </c>
      <c r="C68" s="328" t="s">
        <v>62</v>
      </c>
      <c r="D68" s="19" t="s">
        <v>26</v>
      </c>
      <c r="E68" s="19" t="str">
        <f>E65</f>
        <v>UGX</v>
      </c>
      <c r="F68" s="30">
        <v>38000000</v>
      </c>
      <c r="G68" s="22" t="str">
        <f>G65</f>
        <v>GOU</v>
      </c>
      <c r="H68" s="22" t="s">
        <v>64</v>
      </c>
      <c r="I68" s="31" t="s">
        <v>352</v>
      </c>
      <c r="J68" s="82" t="str">
        <f>$J$62</f>
        <v>Q1-Q4</v>
      </c>
      <c r="K68" s="82" t="str">
        <f>$J$62</f>
        <v>Q1-Q4</v>
      </c>
      <c r="L68" s="22" t="str">
        <f>$J$62</f>
        <v>Q1-Q4</v>
      </c>
      <c r="M68" s="22" t="str">
        <f>$J$62</f>
        <v>Q1-Q4</v>
      </c>
      <c r="N68" s="238" t="str">
        <f>$J$62</f>
        <v>Q1-Q4</v>
      </c>
      <c r="O68" s="16"/>
    </row>
    <row r="69" spans="1:15">
      <c r="A69" s="19"/>
      <c r="B69" s="19"/>
      <c r="C69" s="328"/>
      <c r="D69" s="19" t="s">
        <v>27</v>
      </c>
      <c r="E69" s="19"/>
      <c r="F69" s="30"/>
      <c r="G69" s="22"/>
      <c r="H69" s="22"/>
      <c r="I69" s="31"/>
      <c r="J69" s="82"/>
      <c r="K69" s="82"/>
      <c r="L69" s="22"/>
      <c r="M69" s="22"/>
      <c r="N69" s="25"/>
      <c r="O69" s="32"/>
    </row>
    <row r="70" spans="1:15">
      <c r="A70" s="19"/>
      <c r="B70" s="19"/>
      <c r="C70" s="328"/>
      <c r="D70" s="19"/>
      <c r="E70" s="19"/>
      <c r="F70" s="30"/>
      <c r="G70" s="22"/>
      <c r="H70" s="22"/>
      <c r="I70" s="31"/>
      <c r="J70" s="82"/>
      <c r="K70" s="82"/>
      <c r="L70" s="22"/>
      <c r="M70" s="22"/>
      <c r="N70" s="25"/>
      <c r="O70" s="16"/>
    </row>
    <row r="71" spans="1:15">
      <c r="A71" s="19">
        <v>22</v>
      </c>
      <c r="B71" s="84" t="str">
        <f>$B$47</f>
        <v>WRPRD</v>
      </c>
      <c r="C71" s="328" t="s">
        <v>66</v>
      </c>
      <c r="D71" s="19" t="s">
        <v>26</v>
      </c>
      <c r="E71" s="19" t="str">
        <f>E68</f>
        <v>UGX</v>
      </c>
      <c r="F71" s="30">
        <v>20000000</v>
      </c>
      <c r="G71" s="22" t="s">
        <v>63</v>
      </c>
      <c r="H71" s="22" t="s">
        <v>64</v>
      </c>
      <c r="I71" s="31" t="s">
        <v>352</v>
      </c>
      <c r="J71" s="82" t="str">
        <f>$J$68</f>
        <v>Q1-Q4</v>
      </c>
      <c r="K71" s="82" t="str">
        <f>$J$68</f>
        <v>Q1-Q4</v>
      </c>
      <c r="L71" s="22" t="str">
        <f>$J$68</f>
        <v>Q1-Q4</v>
      </c>
      <c r="M71" s="22" t="str">
        <f>$J$68</f>
        <v>Q1-Q4</v>
      </c>
      <c r="N71" s="238" t="str">
        <f>$J$68</f>
        <v>Q1-Q4</v>
      </c>
      <c r="O71" s="16"/>
    </row>
    <row r="72" spans="1:15">
      <c r="A72" s="19"/>
      <c r="B72" s="19"/>
      <c r="C72" s="328"/>
      <c r="D72" s="19" t="s">
        <v>27</v>
      </c>
      <c r="E72" s="19"/>
      <c r="F72" s="30"/>
      <c r="G72" s="22"/>
      <c r="H72" s="22"/>
      <c r="I72" s="31"/>
      <c r="J72" s="82"/>
      <c r="K72" s="82"/>
      <c r="L72" s="22"/>
      <c r="M72" s="22"/>
      <c r="N72" s="25"/>
      <c r="O72" s="16"/>
    </row>
    <row r="73" spans="1:15">
      <c r="A73" s="19"/>
      <c r="B73" s="19"/>
      <c r="C73" s="328"/>
      <c r="D73" s="19"/>
      <c r="E73" s="19"/>
      <c r="F73" s="30"/>
      <c r="G73" s="22"/>
      <c r="H73" s="22"/>
      <c r="I73" s="31"/>
      <c r="J73" s="82"/>
      <c r="K73" s="82"/>
      <c r="L73" s="22"/>
      <c r="M73" s="22"/>
      <c r="N73" s="25"/>
      <c r="O73" s="16"/>
    </row>
    <row r="74" spans="1:15">
      <c r="A74" s="19">
        <v>23</v>
      </c>
      <c r="B74" s="84" t="str">
        <f>$B$47</f>
        <v>WRPRD</v>
      </c>
      <c r="C74" s="328" t="s">
        <v>88</v>
      </c>
      <c r="D74" s="19" t="s">
        <v>26</v>
      </c>
      <c r="E74" s="19" t="str">
        <f>$E$71</f>
        <v>UGX</v>
      </c>
      <c r="F74" s="30">
        <v>250000000</v>
      </c>
      <c r="G74" s="22" t="str">
        <f>$G$71</f>
        <v>GOU</v>
      </c>
      <c r="H74" s="22" t="s">
        <v>75</v>
      </c>
      <c r="I74" s="31" t="s">
        <v>353</v>
      </c>
      <c r="J74" s="82" t="str">
        <f>$J$68</f>
        <v>Q1-Q4</v>
      </c>
      <c r="K74" s="82" t="str">
        <f>$J$68</f>
        <v>Q1-Q4</v>
      </c>
      <c r="L74" s="22" t="str">
        <f>$J$68</f>
        <v>Q1-Q4</v>
      </c>
      <c r="M74" s="22" t="str">
        <f>$J$68</f>
        <v>Q1-Q4</v>
      </c>
      <c r="N74" s="238" t="str">
        <f>$J$68</f>
        <v>Q1-Q4</v>
      </c>
      <c r="O74" s="16"/>
    </row>
    <row r="75" spans="1:15">
      <c r="A75" s="19"/>
      <c r="B75" s="19"/>
      <c r="C75" s="328"/>
      <c r="D75" s="19" t="s">
        <v>27</v>
      </c>
      <c r="E75" s="19"/>
      <c r="F75" s="30"/>
      <c r="G75" s="22"/>
      <c r="H75" s="22"/>
      <c r="I75" s="31"/>
      <c r="J75" s="82"/>
      <c r="K75" s="82"/>
      <c r="L75" s="22"/>
      <c r="M75" s="22"/>
      <c r="N75" s="25"/>
      <c r="O75" s="16"/>
    </row>
    <row r="76" spans="1:15">
      <c r="A76" s="19"/>
      <c r="B76" s="19"/>
      <c r="C76" s="328"/>
      <c r="D76" s="19"/>
      <c r="E76" s="19"/>
      <c r="F76" s="30"/>
      <c r="G76" s="22"/>
      <c r="H76" s="22"/>
      <c r="I76" s="31"/>
      <c r="J76" s="82"/>
      <c r="K76" s="82"/>
      <c r="L76" s="22"/>
      <c r="M76" s="22"/>
      <c r="N76" s="25"/>
      <c r="O76" s="16"/>
    </row>
    <row r="77" spans="1:15">
      <c r="A77" s="19">
        <v>24</v>
      </c>
      <c r="B77" s="84" t="s">
        <v>89</v>
      </c>
      <c r="C77" s="328" t="s">
        <v>87</v>
      </c>
      <c r="D77" s="19" t="s">
        <v>26</v>
      </c>
      <c r="E77" s="19" t="s">
        <v>38</v>
      </c>
      <c r="F77" s="30">
        <v>20000000</v>
      </c>
      <c r="G77" s="22" t="str">
        <f>$G$74</f>
        <v>GOU</v>
      </c>
      <c r="H77" s="22" t="str">
        <f>H71</f>
        <v>RFQ</v>
      </c>
      <c r="I77" s="31" t="str">
        <f>I71</f>
        <v>Lumpsum</v>
      </c>
      <c r="J77" s="82" t="str">
        <f>$J$74</f>
        <v>Q1-Q4</v>
      </c>
      <c r="K77" s="82" t="str">
        <f>$J$74</f>
        <v>Q1-Q4</v>
      </c>
      <c r="L77" s="22" t="str">
        <f>$J$74</f>
        <v>Q1-Q4</v>
      </c>
      <c r="M77" s="22" t="str">
        <f>$J$74</f>
        <v>Q1-Q4</v>
      </c>
      <c r="N77" s="238" t="str">
        <f>$J$74</f>
        <v>Q1-Q4</v>
      </c>
      <c r="O77" s="16"/>
    </row>
    <row r="78" spans="1:15">
      <c r="A78" s="19"/>
      <c r="B78" s="19"/>
      <c r="C78" s="328"/>
      <c r="D78" s="19" t="s">
        <v>27</v>
      </c>
      <c r="E78" s="19"/>
      <c r="F78" s="30"/>
      <c r="G78" s="22"/>
      <c r="H78" s="22"/>
      <c r="I78" s="31"/>
      <c r="J78" s="82"/>
      <c r="K78" s="82"/>
      <c r="L78" s="22"/>
      <c r="M78" s="22"/>
      <c r="N78" s="25"/>
      <c r="O78" s="16"/>
    </row>
    <row r="79" spans="1:15">
      <c r="A79" s="19"/>
      <c r="B79" s="19"/>
      <c r="C79" s="328"/>
      <c r="D79" s="19"/>
      <c r="E79" s="19"/>
      <c r="F79" s="30"/>
      <c r="G79" s="22"/>
      <c r="H79" s="22"/>
      <c r="I79" s="31"/>
      <c r="J79" s="82"/>
      <c r="K79" s="82"/>
      <c r="L79" s="22"/>
      <c r="M79" s="22"/>
      <c r="N79" s="25"/>
      <c r="O79" s="16"/>
    </row>
    <row r="80" spans="1:15">
      <c r="A80" s="19">
        <v>25</v>
      </c>
      <c r="B80" s="84" t="str">
        <f>$B$77</f>
        <v>WRPRD/WMZ</v>
      </c>
      <c r="C80" s="328" t="s">
        <v>62</v>
      </c>
      <c r="D80" s="19" t="s">
        <v>26</v>
      </c>
      <c r="E80" s="19" t="s">
        <v>38</v>
      </c>
      <c r="F80" s="30">
        <v>40000000</v>
      </c>
      <c r="G80" s="22" t="str">
        <f>$G$74</f>
        <v>GOU</v>
      </c>
      <c r="H80" s="22" t="str">
        <f>H71</f>
        <v>RFQ</v>
      </c>
      <c r="I80" s="31" t="str">
        <f>I71</f>
        <v>Lumpsum</v>
      </c>
      <c r="J80" s="82" t="str">
        <f>$J$74</f>
        <v>Q1-Q4</v>
      </c>
      <c r="K80" s="82" t="str">
        <f>$J$74</f>
        <v>Q1-Q4</v>
      </c>
      <c r="L80" s="22" t="str">
        <f>$J$74</f>
        <v>Q1-Q4</v>
      </c>
      <c r="M80" s="22" t="str">
        <f>$J$74</f>
        <v>Q1-Q4</v>
      </c>
      <c r="N80" s="238" t="str">
        <f>$J$74</f>
        <v>Q1-Q4</v>
      </c>
      <c r="O80" s="16"/>
    </row>
    <row r="81" spans="1:15">
      <c r="A81" s="19"/>
      <c r="B81" s="19"/>
      <c r="C81" s="328"/>
      <c r="D81" s="19" t="s">
        <v>27</v>
      </c>
      <c r="E81" s="19"/>
      <c r="F81" s="29"/>
      <c r="G81" s="22"/>
      <c r="H81" s="22"/>
      <c r="I81" s="31"/>
      <c r="J81" s="82"/>
      <c r="K81" s="82"/>
      <c r="L81" s="22"/>
      <c r="M81" s="22"/>
      <c r="N81" s="25"/>
      <c r="O81" s="16"/>
    </row>
    <row r="82" spans="1:15">
      <c r="A82" s="19"/>
      <c r="B82" s="19"/>
      <c r="C82" s="328"/>
      <c r="D82" s="19"/>
      <c r="E82" s="19"/>
      <c r="F82" s="30"/>
      <c r="G82" s="22"/>
      <c r="H82" s="22"/>
      <c r="I82" s="22"/>
      <c r="J82" s="82"/>
      <c r="K82" s="82"/>
      <c r="L82" s="22"/>
      <c r="M82" s="22"/>
      <c r="N82" s="25"/>
      <c r="O82" s="16"/>
    </row>
    <row r="83" spans="1:15">
      <c r="A83" s="19">
        <v>26</v>
      </c>
      <c r="B83" s="84" t="str">
        <f>$B$77</f>
        <v>WRPRD/WMZ</v>
      </c>
      <c r="C83" s="328" t="s">
        <v>66</v>
      </c>
      <c r="D83" s="19" t="s">
        <v>26</v>
      </c>
      <c r="E83" s="19" t="s">
        <v>38</v>
      </c>
      <c r="F83" s="30">
        <v>15000000</v>
      </c>
      <c r="G83" s="22" t="s">
        <v>63</v>
      </c>
      <c r="H83" s="22" t="str">
        <f>H71</f>
        <v>RFQ</v>
      </c>
      <c r="I83" s="22" t="str">
        <f>I71</f>
        <v>Lumpsum</v>
      </c>
      <c r="J83" s="82" t="str">
        <f>$J$74</f>
        <v>Q1-Q4</v>
      </c>
      <c r="K83" s="82" t="str">
        <f>$J$74</f>
        <v>Q1-Q4</v>
      </c>
      <c r="L83" s="22" t="str">
        <f>$J$74</f>
        <v>Q1-Q4</v>
      </c>
      <c r="M83" s="22" t="str">
        <f>$J$74</f>
        <v>Q1-Q4</v>
      </c>
      <c r="N83" s="238" t="str">
        <f>$J$74</f>
        <v>Q1-Q4</v>
      </c>
      <c r="O83" s="32"/>
    </row>
    <row r="84" spans="1:15">
      <c r="A84" s="19"/>
      <c r="B84" s="19"/>
      <c r="C84" s="328"/>
      <c r="D84" s="19" t="s">
        <v>27</v>
      </c>
      <c r="E84" s="19"/>
      <c r="F84" s="30"/>
      <c r="G84" s="22"/>
      <c r="H84" s="22"/>
      <c r="I84" s="31"/>
      <c r="J84" s="82"/>
      <c r="K84" s="82"/>
      <c r="L84" s="22"/>
      <c r="M84" s="22"/>
      <c r="N84" s="25"/>
      <c r="O84" s="16"/>
    </row>
    <row r="85" spans="1:15">
      <c r="A85" s="19"/>
      <c r="B85" s="19"/>
      <c r="C85" s="328"/>
      <c r="D85" s="19"/>
      <c r="E85" s="19"/>
      <c r="F85" s="30"/>
      <c r="G85" s="22"/>
      <c r="H85" s="22"/>
      <c r="I85" s="22"/>
      <c r="J85" s="82"/>
      <c r="K85" s="82"/>
      <c r="L85" s="22"/>
      <c r="M85" s="22"/>
      <c r="N85" s="25"/>
      <c r="O85" s="16"/>
    </row>
    <row r="86" spans="1:15">
      <c r="A86" s="19">
        <v>27</v>
      </c>
      <c r="B86" s="84" t="str">
        <f>$B$77</f>
        <v>WRPRD/WMZ</v>
      </c>
      <c r="C86" s="328" t="s">
        <v>69</v>
      </c>
      <c r="D86" s="19" t="s">
        <v>26</v>
      </c>
      <c r="E86" s="19" t="s">
        <v>38</v>
      </c>
      <c r="F86" s="30">
        <v>1200000000</v>
      </c>
      <c r="G86" s="22" t="s">
        <v>63</v>
      </c>
      <c r="H86" s="22" t="s">
        <v>65</v>
      </c>
      <c r="I86" s="22" t="s">
        <v>353</v>
      </c>
      <c r="J86" s="82" t="s">
        <v>354</v>
      </c>
      <c r="K86" s="82">
        <f>J86+20</f>
        <v>43791</v>
      </c>
      <c r="L86" s="82">
        <f>K86+20</f>
        <v>43811</v>
      </c>
      <c r="M86" s="82">
        <f>L86+20</f>
        <v>43831</v>
      </c>
      <c r="N86" s="82">
        <f>M86+20</f>
        <v>43851</v>
      </c>
      <c r="O86" s="16"/>
    </row>
    <row r="87" spans="1:15">
      <c r="A87" s="19"/>
      <c r="B87" s="19"/>
      <c r="C87" s="328"/>
      <c r="D87" s="19" t="s">
        <v>27</v>
      </c>
      <c r="E87" s="19"/>
      <c r="F87" s="30"/>
      <c r="G87" s="22"/>
      <c r="H87" s="22"/>
      <c r="I87" s="31"/>
      <c r="J87" s="82"/>
      <c r="K87" s="82"/>
      <c r="L87" s="82"/>
      <c r="M87" s="82"/>
      <c r="N87" s="44"/>
      <c r="O87" s="16"/>
    </row>
    <row r="88" spans="1:15">
      <c r="A88" s="19"/>
      <c r="B88" s="19"/>
      <c r="C88" s="328"/>
      <c r="D88" s="19"/>
      <c r="E88" s="19"/>
      <c r="F88" s="30"/>
      <c r="G88" s="22"/>
      <c r="H88" s="22"/>
      <c r="I88" s="22"/>
      <c r="J88" s="82"/>
      <c r="K88" s="82"/>
      <c r="L88" s="82"/>
      <c r="M88" s="82"/>
      <c r="N88" s="44"/>
      <c r="O88" s="16"/>
    </row>
    <row r="89" spans="1:15">
      <c r="A89" s="19">
        <v>28</v>
      </c>
      <c r="B89" s="84" t="str">
        <f>$B$86</f>
        <v>WRPRD/WMZ</v>
      </c>
      <c r="C89" s="328" t="s">
        <v>88</v>
      </c>
      <c r="D89" s="19" t="s">
        <v>26</v>
      </c>
      <c r="E89" s="19" t="s">
        <v>38</v>
      </c>
      <c r="F89" s="30">
        <v>200000000</v>
      </c>
      <c r="G89" s="22" t="s">
        <v>63</v>
      </c>
      <c r="H89" s="22" t="str">
        <f>H86</f>
        <v>ODB</v>
      </c>
      <c r="I89" s="22" t="str">
        <f>I86</f>
        <v xml:space="preserve">Admeasurement </v>
      </c>
      <c r="J89" s="82" t="s">
        <v>354</v>
      </c>
      <c r="K89" s="82">
        <f>J89+20</f>
        <v>43791</v>
      </c>
      <c r="L89" s="82">
        <f>K89+20</f>
        <v>43811</v>
      </c>
      <c r="M89" s="82">
        <f>L89+20</f>
        <v>43831</v>
      </c>
      <c r="N89" s="82">
        <f>M89+20</f>
        <v>43851</v>
      </c>
      <c r="O89" s="16"/>
    </row>
    <row r="90" spans="1:15">
      <c r="A90" s="19"/>
      <c r="B90" s="19"/>
      <c r="C90" s="328"/>
      <c r="D90" s="19" t="s">
        <v>27</v>
      </c>
      <c r="E90" s="19"/>
      <c r="F90" s="30"/>
      <c r="G90" s="22"/>
      <c r="H90" s="22"/>
      <c r="I90" s="31"/>
      <c r="J90" s="82"/>
      <c r="K90" s="82"/>
      <c r="L90" s="82"/>
      <c r="M90" s="82"/>
      <c r="N90" s="44"/>
      <c r="O90" s="16"/>
    </row>
    <row r="91" spans="1:15">
      <c r="A91" s="19"/>
      <c r="B91" s="19"/>
      <c r="C91" s="328"/>
      <c r="D91" s="19"/>
      <c r="E91" s="19"/>
      <c r="F91" s="30"/>
      <c r="G91" s="22"/>
      <c r="H91" s="22"/>
      <c r="I91" s="22"/>
      <c r="J91" s="82"/>
      <c r="K91" s="82"/>
      <c r="L91" s="82"/>
      <c r="M91" s="82"/>
      <c r="N91" s="44"/>
      <c r="O91" s="16"/>
    </row>
    <row r="92" spans="1:15">
      <c r="A92" s="19">
        <v>29</v>
      </c>
      <c r="B92" s="84" t="str">
        <f>$B$86</f>
        <v>WRPRD/WMZ</v>
      </c>
      <c r="C92" s="328" t="s">
        <v>86</v>
      </c>
      <c r="D92" s="19" t="s">
        <v>26</v>
      </c>
      <c r="E92" s="19" t="s">
        <v>38</v>
      </c>
      <c r="F92" s="30">
        <v>60000000</v>
      </c>
      <c r="G92" s="22" t="s">
        <v>63</v>
      </c>
      <c r="H92" s="22" t="s">
        <v>64</v>
      </c>
      <c r="I92" s="22" t="s">
        <v>50</v>
      </c>
      <c r="J92" s="82" t="s">
        <v>349</v>
      </c>
      <c r="K92" s="82" t="str">
        <f>$J$92</f>
        <v>Q1-Q4</v>
      </c>
      <c r="L92" s="82" t="str">
        <f>$J$92</f>
        <v>Q1-Q4</v>
      </c>
      <c r="M92" s="82" t="str">
        <f>$J$92</f>
        <v>Q1-Q4</v>
      </c>
      <c r="N92" s="241" t="str">
        <f>$J$92</f>
        <v>Q1-Q4</v>
      </c>
      <c r="O92" s="16"/>
    </row>
    <row r="93" spans="1:15">
      <c r="A93" s="19"/>
      <c r="B93" s="19"/>
      <c r="C93" s="328"/>
      <c r="D93" s="19" t="s">
        <v>27</v>
      </c>
      <c r="E93" s="19"/>
      <c r="F93" s="30"/>
      <c r="G93" s="22"/>
      <c r="H93" s="22"/>
      <c r="I93" s="22"/>
      <c r="J93" s="82"/>
      <c r="K93" s="82"/>
      <c r="L93" s="82"/>
      <c r="M93" s="82"/>
      <c r="N93" s="44"/>
      <c r="O93" s="16"/>
    </row>
    <row r="94" spans="1:15">
      <c r="A94" s="19"/>
      <c r="B94" s="19"/>
      <c r="C94" s="328"/>
      <c r="D94" s="19"/>
      <c r="E94" s="19"/>
      <c r="F94" s="30"/>
      <c r="G94" s="22"/>
      <c r="H94" s="22"/>
      <c r="I94" s="22"/>
      <c r="J94" s="82"/>
      <c r="K94" s="82"/>
      <c r="L94" s="82"/>
      <c r="M94" s="82"/>
      <c r="N94" s="44"/>
      <c r="O94" s="16"/>
    </row>
    <row r="95" spans="1:15" ht="42.75">
      <c r="A95" s="19">
        <v>30</v>
      </c>
      <c r="B95" s="84" t="s">
        <v>91</v>
      </c>
      <c r="C95" s="329" t="str">
        <f>'[1]Construction works'!$B$10</f>
        <v>Construction of Kanyabwanga Water Supply System in Mitooma district</v>
      </c>
      <c r="D95" s="19" t="s">
        <v>26</v>
      </c>
      <c r="E95" s="19" t="s">
        <v>38</v>
      </c>
      <c r="F95" s="30">
        <v>2320000000</v>
      </c>
      <c r="G95" s="22" t="s">
        <v>92</v>
      </c>
      <c r="H95" s="22" t="s">
        <v>65</v>
      </c>
      <c r="I95" s="22" t="str">
        <f>$I$89</f>
        <v xml:space="preserve">Admeasurement </v>
      </c>
      <c r="J95" s="82" t="s">
        <v>174</v>
      </c>
      <c r="K95" s="82">
        <f>J95+30</f>
        <v>43768</v>
      </c>
      <c r="L95" s="82">
        <f>K95+30</f>
        <v>43798</v>
      </c>
      <c r="M95" s="82">
        <f>L95+30</f>
        <v>43828</v>
      </c>
      <c r="N95" s="82">
        <f>M95+30</f>
        <v>43858</v>
      </c>
      <c r="O95" s="16"/>
    </row>
    <row r="96" spans="1:15">
      <c r="A96" s="19"/>
      <c r="B96" s="19"/>
      <c r="C96" s="328"/>
      <c r="D96" s="19" t="s">
        <v>27</v>
      </c>
      <c r="E96" s="19"/>
      <c r="F96" s="30"/>
      <c r="G96" s="22"/>
      <c r="H96" s="22"/>
      <c r="I96" s="22"/>
      <c r="J96" s="82"/>
      <c r="K96" s="82"/>
      <c r="L96" s="82"/>
      <c r="M96" s="82"/>
      <c r="N96" s="44"/>
      <c r="O96" s="16"/>
    </row>
    <row r="97" spans="1:15">
      <c r="A97" s="19"/>
      <c r="B97" s="19"/>
      <c r="C97" s="328"/>
      <c r="D97" s="19"/>
      <c r="E97" s="19"/>
      <c r="F97" s="30"/>
      <c r="G97" s="22"/>
      <c r="H97" s="22"/>
      <c r="I97" s="22"/>
      <c r="J97" s="82"/>
      <c r="K97" s="82"/>
      <c r="L97" s="82"/>
      <c r="M97" s="82"/>
      <c r="N97" s="44"/>
      <c r="O97" s="70"/>
    </row>
    <row r="98" spans="1:15" ht="42.75">
      <c r="A98" s="19">
        <v>31</v>
      </c>
      <c r="B98" s="84" t="str">
        <f>$B$95</f>
        <v>RWSSD</v>
      </c>
      <c r="C98" s="340" t="str">
        <f>'[1]Construction works'!$B$11</f>
        <v>Construction of 40 solar powered mini piped water supply systems countrywide</v>
      </c>
      <c r="D98" s="19" t="s">
        <v>26</v>
      </c>
      <c r="E98" s="19" t="str">
        <f>$E$95</f>
        <v>UGX</v>
      </c>
      <c r="F98" s="30">
        <f>'[1]Construction works'!D11</f>
        <v>9000000000</v>
      </c>
      <c r="G98" s="22" t="str">
        <f>'[1]Construction works'!E11</f>
        <v>GOU/ AfDB</v>
      </c>
      <c r="H98" s="22" t="s">
        <v>65</v>
      </c>
      <c r="I98" s="22" t="str">
        <f>$I$89</f>
        <v xml:space="preserve">Admeasurement </v>
      </c>
      <c r="J98" s="82" t="str">
        <f>J95</f>
        <v>30-Sep-19</v>
      </c>
      <c r="K98" s="82">
        <f>K95</f>
        <v>43768</v>
      </c>
      <c r="L98" s="82">
        <f>L95</f>
        <v>43798</v>
      </c>
      <c r="M98" s="82">
        <f>M95</f>
        <v>43828</v>
      </c>
      <c r="N98" s="82">
        <f>N95</f>
        <v>43858</v>
      </c>
      <c r="O98" s="16"/>
    </row>
    <row r="99" spans="1:15">
      <c r="A99" s="19"/>
      <c r="B99" s="19"/>
      <c r="C99" s="328"/>
      <c r="D99" s="19" t="s">
        <v>27</v>
      </c>
      <c r="E99" s="19"/>
      <c r="F99" s="30"/>
      <c r="G99" s="22"/>
      <c r="H99" s="22"/>
      <c r="I99" s="22"/>
      <c r="J99" s="82"/>
      <c r="K99" s="82"/>
      <c r="L99" s="82"/>
      <c r="M99" s="82"/>
      <c r="N99" s="44"/>
      <c r="O99" s="16"/>
    </row>
    <row r="100" spans="1:15">
      <c r="A100" s="19"/>
      <c r="B100" s="19"/>
      <c r="C100" s="341"/>
      <c r="D100" s="73"/>
      <c r="E100" s="73"/>
      <c r="F100" s="73"/>
      <c r="G100" s="73"/>
      <c r="H100" s="73"/>
      <c r="I100" s="73"/>
      <c r="J100" s="234"/>
      <c r="K100" s="234"/>
      <c r="L100" s="234"/>
      <c r="M100" s="234"/>
      <c r="N100" s="250"/>
      <c r="O100" s="16"/>
    </row>
    <row r="101" spans="1:15" ht="42.75">
      <c r="A101" s="19">
        <v>32</v>
      </c>
      <c r="B101" s="84" t="str">
        <f>$B$95</f>
        <v>RWSSD</v>
      </c>
      <c r="C101" s="329" t="str">
        <f>'[1]Construction works'!$B$12</f>
        <v>Construction of Highway Public Sanitation and Hygiene Facilities</v>
      </c>
      <c r="D101" s="19" t="s">
        <v>26</v>
      </c>
      <c r="E101" s="19" t="str">
        <f>$E$98</f>
        <v>UGX</v>
      </c>
      <c r="F101" s="30">
        <f>'[1]Construction works'!D12</f>
        <v>5000000000</v>
      </c>
      <c r="G101" s="22" t="str">
        <f>'[1]Construction works'!E12</f>
        <v>GoU</v>
      </c>
      <c r="H101" s="22" t="s">
        <v>65</v>
      </c>
      <c r="I101" s="22" t="str">
        <f>$I$89</f>
        <v xml:space="preserve">Admeasurement </v>
      </c>
      <c r="J101" s="82" t="str">
        <f>J95</f>
        <v>30-Sep-19</v>
      </c>
      <c r="K101" s="82">
        <f>K95</f>
        <v>43768</v>
      </c>
      <c r="L101" s="82">
        <f>L95</f>
        <v>43798</v>
      </c>
      <c r="M101" s="82">
        <f>M95</f>
        <v>43828</v>
      </c>
      <c r="N101" s="44">
        <f>N95</f>
        <v>43858</v>
      </c>
      <c r="O101" s="16"/>
    </row>
    <row r="102" spans="1:15" s="12" customFormat="1">
      <c r="A102" s="19"/>
      <c r="B102" s="19"/>
      <c r="C102" s="328"/>
      <c r="D102" s="19" t="s">
        <v>27</v>
      </c>
      <c r="E102" s="19"/>
      <c r="F102" s="30"/>
      <c r="G102" s="22"/>
      <c r="H102" s="22"/>
      <c r="I102" s="22"/>
      <c r="J102" s="82"/>
      <c r="K102" s="82"/>
      <c r="L102" s="82"/>
      <c r="M102" s="82"/>
      <c r="N102" s="44"/>
      <c r="O102" s="40"/>
    </row>
    <row r="103" spans="1:15">
      <c r="A103" s="19"/>
      <c r="B103" s="19"/>
      <c r="C103" s="328"/>
      <c r="D103" s="19"/>
      <c r="E103" s="19"/>
      <c r="F103" s="30"/>
      <c r="G103" s="22"/>
      <c r="H103" s="22"/>
      <c r="I103" s="22"/>
      <c r="J103" s="82"/>
      <c r="K103" s="82"/>
      <c r="L103" s="82"/>
      <c r="M103" s="82"/>
      <c r="N103" s="44"/>
      <c r="O103" s="16"/>
    </row>
    <row r="104" spans="1:15" ht="42.75">
      <c r="A104" s="19">
        <v>33</v>
      </c>
      <c r="B104" s="84" t="str">
        <f>$B$101</f>
        <v>RWSSD</v>
      </c>
      <c r="C104" s="329" t="str">
        <f>'[1]Construction works'!$B$13</f>
        <v>Rehabilitation of Nyakabingo Gravity Flow Scheme in Rukungiri district</v>
      </c>
      <c r="D104" s="19" t="s">
        <v>26</v>
      </c>
      <c r="E104" s="19" t="s">
        <v>38</v>
      </c>
      <c r="F104" s="30">
        <f>'[1]Construction works'!D13</f>
        <v>6000000000</v>
      </c>
      <c r="G104" s="22" t="str">
        <f>'[1]Construction works'!E13</f>
        <v>GoU</v>
      </c>
      <c r="H104" s="22" t="s">
        <v>65</v>
      </c>
      <c r="I104" s="22" t="str">
        <f>$I$89</f>
        <v xml:space="preserve">Admeasurement </v>
      </c>
      <c r="J104" s="82" t="str">
        <f>J95</f>
        <v>30-Sep-19</v>
      </c>
      <c r="K104" s="82">
        <f>K95</f>
        <v>43768</v>
      </c>
      <c r="L104" s="82">
        <f>L95</f>
        <v>43798</v>
      </c>
      <c r="M104" s="82">
        <f>M95</f>
        <v>43828</v>
      </c>
      <c r="N104" s="44">
        <f>N95</f>
        <v>43858</v>
      </c>
      <c r="O104" s="16"/>
    </row>
    <row r="105" spans="1:15">
      <c r="A105" s="19"/>
      <c r="B105" s="19"/>
      <c r="C105" s="328"/>
      <c r="D105" s="19" t="s">
        <v>27</v>
      </c>
      <c r="E105" s="19"/>
      <c r="F105" s="30"/>
      <c r="G105" s="22"/>
      <c r="H105" s="22"/>
      <c r="I105" s="22"/>
      <c r="J105" s="82"/>
      <c r="K105" s="82"/>
      <c r="L105" s="82"/>
      <c r="M105" s="82"/>
      <c r="N105" s="44"/>
      <c r="O105" s="16"/>
    </row>
    <row r="106" spans="1:15">
      <c r="A106" s="19"/>
      <c r="B106" s="19"/>
      <c r="C106" s="328"/>
      <c r="D106" s="19"/>
      <c r="E106" s="19"/>
      <c r="F106" s="30"/>
      <c r="G106" s="22"/>
      <c r="H106" s="22"/>
      <c r="I106" s="22"/>
      <c r="J106" s="82"/>
      <c r="K106" s="82"/>
      <c r="L106" s="82"/>
      <c r="M106" s="82"/>
      <c r="N106" s="44"/>
      <c r="O106" s="16"/>
    </row>
    <row r="107" spans="1:15" ht="42.75">
      <c r="A107" s="19">
        <v>34</v>
      </c>
      <c r="B107" s="84" t="str">
        <f>$B$104</f>
        <v>RWSSD</v>
      </c>
      <c r="C107" s="340" t="str">
        <f>'[1]Construction works'!$B$14</f>
        <v>Construction of Bitsya Water Supply and Sanitation System in Buhweju District</v>
      </c>
      <c r="D107" s="19" t="s">
        <v>26</v>
      </c>
      <c r="E107" s="19" t="s">
        <v>38</v>
      </c>
      <c r="F107" s="30">
        <f>'[1]Construction works'!D14</f>
        <v>10965000000</v>
      </c>
      <c r="G107" s="22" t="str">
        <f>'[1]Construction works'!E14</f>
        <v>GoU/Donor</v>
      </c>
      <c r="H107" s="22" t="s">
        <v>65</v>
      </c>
      <c r="I107" s="22" t="str">
        <f>$I$89</f>
        <v xml:space="preserve">Admeasurement </v>
      </c>
      <c r="J107" s="82">
        <v>43862</v>
      </c>
      <c r="K107" s="82">
        <f>J107+30</f>
        <v>43892</v>
      </c>
      <c r="L107" s="82">
        <f>K107+30</f>
        <v>43922</v>
      </c>
      <c r="M107" s="82">
        <f>L107+30</f>
        <v>43952</v>
      </c>
      <c r="N107" s="82">
        <f>M107+30</f>
        <v>43982</v>
      </c>
      <c r="O107" s="16"/>
    </row>
    <row r="108" spans="1:15">
      <c r="A108" s="19"/>
      <c r="B108" s="19"/>
      <c r="C108" s="328"/>
      <c r="D108" s="19" t="s">
        <v>27</v>
      </c>
      <c r="E108" s="19"/>
      <c r="F108" s="30"/>
      <c r="G108" s="22"/>
      <c r="H108" s="22"/>
      <c r="I108" s="22"/>
      <c r="J108" s="82"/>
      <c r="K108" s="82"/>
      <c r="L108" s="82"/>
      <c r="M108" s="82"/>
      <c r="N108" s="44"/>
      <c r="O108" s="16"/>
    </row>
    <row r="109" spans="1:15">
      <c r="A109" s="19"/>
      <c r="B109" s="19"/>
      <c r="C109" s="328"/>
      <c r="D109" s="19"/>
      <c r="E109" s="19"/>
      <c r="F109" s="30"/>
      <c r="G109" s="22"/>
      <c r="H109" s="22"/>
      <c r="I109" s="22"/>
      <c r="J109" s="82"/>
      <c r="K109" s="82"/>
      <c r="L109" s="82"/>
      <c r="M109" s="82"/>
      <c r="N109" s="44"/>
      <c r="O109" s="16"/>
    </row>
    <row r="110" spans="1:15" ht="42.75">
      <c r="A110" s="19">
        <v>35</v>
      </c>
      <c r="B110" s="84" t="str">
        <f>$B$107</f>
        <v>RWSSD</v>
      </c>
      <c r="C110" s="329" t="str">
        <f>'[1]Construction works'!$B$15</f>
        <v>Construction of Nyamugasani Gravity Flow Scheme in Kasese District</v>
      </c>
      <c r="D110" s="19" t="s">
        <v>26</v>
      </c>
      <c r="E110" s="19" t="str">
        <f>$E$107</f>
        <v>UGX</v>
      </c>
      <c r="F110" s="30">
        <f>'[1]Construction works'!D15</f>
        <v>8000000000</v>
      </c>
      <c r="G110" s="22" t="str">
        <f>'[1]Construction works'!E15</f>
        <v>GoU/Donor</v>
      </c>
      <c r="H110" s="22" t="s">
        <v>65</v>
      </c>
      <c r="I110" s="22" t="str">
        <f>$I$89</f>
        <v xml:space="preserve">Admeasurement </v>
      </c>
      <c r="J110" s="82">
        <f>J107</f>
        <v>43862</v>
      </c>
      <c r="K110" s="82">
        <f>K107</f>
        <v>43892</v>
      </c>
      <c r="L110" s="82">
        <f>L107</f>
        <v>43922</v>
      </c>
      <c r="M110" s="82">
        <f>M107</f>
        <v>43952</v>
      </c>
      <c r="N110" s="44">
        <f>N107</f>
        <v>43982</v>
      </c>
      <c r="O110" s="16"/>
    </row>
    <row r="111" spans="1:15">
      <c r="A111" s="19"/>
      <c r="B111" s="19"/>
      <c r="C111" s="328"/>
      <c r="D111" s="19" t="s">
        <v>27</v>
      </c>
      <c r="E111" s="19"/>
      <c r="F111" s="30"/>
      <c r="G111" s="22"/>
      <c r="H111" s="22"/>
      <c r="I111" s="22"/>
      <c r="J111" s="82"/>
      <c r="K111" s="82"/>
      <c r="L111" s="82"/>
      <c r="M111" s="82"/>
      <c r="N111" s="44"/>
      <c r="O111" s="16"/>
    </row>
    <row r="112" spans="1:15">
      <c r="A112" s="19"/>
      <c r="B112" s="19"/>
      <c r="C112" s="328"/>
      <c r="D112" s="19"/>
      <c r="E112" s="19"/>
      <c r="F112" s="30"/>
      <c r="G112" s="22"/>
      <c r="H112" s="22"/>
      <c r="I112" s="22"/>
      <c r="J112" s="82"/>
      <c r="K112" s="82"/>
      <c r="L112" s="82"/>
      <c r="M112" s="82"/>
      <c r="N112" s="44"/>
      <c r="O112" s="16"/>
    </row>
    <row r="113" spans="1:15" ht="63">
      <c r="A113" s="19">
        <v>36</v>
      </c>
      <c r="B113" s="84" t="str">
        <f>$B$107</f>
        <v>RWSSD</v>
      </c>
      <c r="C113" s="329" t="str">
        <f>[1]Supplies!$B$10</f>
        <v>Supply of office furniture and fittings for the Rural Water and Sanitation Department and Technical Support Units countrywide</v>
      </c>
      <c r="D113" s="19" t="s">
        <v>26</v>
      </c>
      <c r="E113" s="19" t="s">
        <v>38</v>
      </c>
      <c r="F113" s="30">
        <f>[1]Supplies!D10</f>
        <v>80000000</v>
      </c>
      <c r="G113" s="22" t="str">
        <f>[1]Supplies!E10</f>
        <v>GOU/JPF</v>
      </c>
      <c r="H113" s="22" t="s">
        <v>64</v>
      </c>
      <c r="I113" s="22" t="s">
        <v>50</v>
      </c>
      <c r="J113" s="82">
        <v>43830</v>
      </c>
      <c r="K113" s="82">
        <f>J113+20</f>
        <v>43850</v>
      </c>
      <c r="L113" s="82">
        <f>K113+20</f>
        <v>43870</v>
      </c>
      <c r="M113" s="82">
        <f>L113+20</f>
        <v>43890</v>
      </c>
      <c r="N113" s="82">
        <f>M113+20</f>
        <v>43910</v>
      </c>
      <c r="O113" s="16"/>
    </row>
    <row r="114" spans="1:15">
      <c r="A114" s="19"/>
      <c r="B114" s="19"/>
      <c r="C114" s="328"/>
      <c r="D114" s="19" t="s">
        <v>27</v>
      </c>
      <c r="E114" s="19"/>
      <c r="F114" s="30"/>
      <c r="G114" s="22"/>
      <c r="H114" s="19"/>
      <c r="I114" s="22"/>
      <c r="J114" s="82"/>
      <c r="K114" s="82"/>
      <c r="L114" s="82"/>
      <c r="M114" s="82"/>
      <c r="N114" s="44"/>
      <c r="O114" s="16"/>
    </row>
    <row r="115" spans="1:15">
      <c r="A115" s="19"/>
      <c r="B115" s="19"/>
      <c r="C115" s="328"/>
      <c r="D115" s="19"/>
      <c r="E115" s="19"/>
      <c r="F115" s="30"/>
      <c r="G115" s="22"/>
      <c r="H115" s="19"/>
      <c r="I115" s="22"/>
      <c r="J115" s="82"/>
      <c r="K115" s="82"/>
      <c r="L115" s="82"/>
      <c r="M115" s="82"/>
      <c r="N115" s="44"/>
      <c r="O115" s="16"/>
    </row>
    <row r="116" spans="1:15">
      <c r="A116" s="19">
        <v>37</v>
      </c>
      <c r="B116" s="84" t="str">
        <f>$B$107</f>
        <v>RWSSD</v>
      </c>
      <c r="C116" s="328" t="str">
        <f>[1]Supplies!$B$11</f>
        <v>Supply of office cleaning materials and equipment</v>
      </c>
      <c r="D116" s="19" t="s">
        <v>26</v>
      </c>
      <c r="E116" s="19" t="str">
        <f>$E$113</f>
        <v>UGX</v>
      </c>
      <c r="F116" s="30">
        <f>[1]Supplies!D11</f>
        <v>54000000</v>
      </c>
      <c r="G116" s="22" t="str">
        <f>[1]Supplies!E11</f>
        <v>GoU/Donor</v>
      </c>
      <c r="H116" s="22" t="str">
        <f t="shared" ref="H116:N116" si="0">H113</f>
        <v>RFQ</v>
      </c>
      <c r="I116" s="31" t="str">
        <f t="shared" si="0"/>
        <v xml:space="preserve">Lumpsum </v>
      </c>
      <c r="J116" s="82">
        <f t="shared" si="0"/>
        <v>43830</v>
      </c>
      <c r="K116" s="82">
        <f t="shared" si="0"/>
        <v>43850</v>
      </c>
      <c r="L116" s="82">
        <f t="shared" si="0"/>
        <v>43870</v>
      </c>
      <c r="M116" s="82">
        <f t="shared" si="0"/>
        <v>43890</v>
      </c>
      <c r="N116" s="44">
        <f t="shared" si="0"/>
        <v>43910</v>
      </c>
      <c r="O116" s="16"/>
    </row>
    <row r="117" spans="1:15">
      <c r="A117" s="19"/>
      <c r="B117" s="19"/>
      <c r="C117" s="328"/>
      <c r="D117" s="19" t="s">
        <v>27</v>
      </c>
      <c r="E117" s="19"/>
      <c r="F117" s="30"/>
      <c r="G117" s="22"/>
      <c r="H117" s="19"/>
      <c r="I117" s="22"/>
      <c r="J117" s="82"/>
      <c r="K117" s="82"/>
      <c r="L117" s="82"/>
      <c r="M117" s="82"/>
      <c r="N117" s="44"/>
      <c r="O117" s="16"/>
    </row>
    <row r="118" spans="1:15">
      <c r="A118" s="19"/>
      <c r="B118" s="19"/>
      <c r="C118" s="328"/>
      <c r="D118" s="19"/>
      <c r="E118" s="19"/>
      <c r="F118" s="30"/>
      <c r="G118" s="22"/>
      <c r="H118" s="19"/>
      <c r="I118" s="22"/>
      <c r="J118" s="82"/>
      <c r="K118" s="82"/>
      <c r="L118" s="82"/>
      <c r="M118" s="82"/>
      <c r="N118" s="44"/>
      <c r="O118" s="16"/>
    </row>
    <row r="119" spans="1:15" ht="63">
      <c r="A119" s="19">
        <v>38</v>
      </c>
      <c r="B119" s="84" t="str">
        <f>$B$107</f>
        <v>RWSSD</v>
      </c>
      <c r="C119" s="329" t="str">
        <f>[1]Supplies!$B$12</f>
        <v>Supply of community mobilisation materials, booklets, T-Shirts, banners and caps for promotion of water supply and sanitation improvement services</v>
      </c>
      <c r="D119" s="19" t="s">
        <v>26</v>
      </c>
      <c r="E119" s="19" t="s">
        <v>38</v>
      </c>
      <c r="F119" s="30">
        <f>[1]Supplies!D12</f>
        <v>65000000</v>
      </c>
      <c r="G119" s="22" t="str">
        <f>[1]Supplies!E12</f>
        <v>GoU/Donor</v>
      </c>
      <c r="H119" s="22" t="str">
        <f t="shared" ref="H119:N119" si="1">H113</f>
        <v>RFQ</v>
      </c>
      <c r="I119" s="31" t="str">
        <f t="shared" si="1"/>
        <v xml:space="preserve">Lumpsum </v>
      </c>
      <c r="J119" s="82">
        <f t="shared" si="1"/>
        <v>43830</v>
      </c>
      <c r="K119" s="82">
        <f t="shared" si="1"/>
        <v>43850</v>
      </c>
      <c r="L119" s="82">
        <f t="shared" si="1"/>
        <v>43870</v>
      </c>
      <c r="M119" s="82">
        <f t="shared" si="1"/>
        <v>43890</v>
      </c>
      <c r="N119" s="44">
        <f t="shared" si="1"/>
        <v>43910</v>
      </c>
      <c r="O119" s="16"/>
    </row>
    <row r="120" spans="1:15">
      <c r="A120" s="19"/>
      <c r="B120" s="19"/>
      <c r="C120" s="328"/>
      <c r="D120" s="19" t="s">
        <v>27</v>
      </c>
      <c r="E120" s="19"/>
      <c r="F120" s="30"/>
      <c r="G120" s="19"/>
      <c r="H120" s="19"/>
      <c r="I120" s="22"/>
      <c r="J120" s="82"/>
      <c r="K120" s="82"/>
      <c r="L120" s="82"/>
      <c r="M120" s="82"/>
      <c r="N120" s="44"/>
      <c r="O120" s="16"/>
    </row>
    <row r="121" spans="1:15">
      <c r="A121" s="19"/>
      <c r="B121" s="19"/>
      <c r="C121" s="328"/>
      <c r="D121" s="19"/>
      <c r="E121" s="19"/>
      <c r="F121" s="30"/>
      <c r="G121" s="19"/>
      <c r="H121" s="19"/>
      <c r="I121" s="22"/>
      <c r="J121" s="82"/>
      <c r="K121" s="82"/>
      <c r="L121" s="82"/>
      <c r="M121" s="82"/>
      <c r="N121" s="44"/>
      <c r="O121" s="16"/>
    </row>
    <row r="122" spans="1:15" ht="83.25">
      <c r="A122" s="19">
        <v>39</v>
      </c>
      <c r="B122" s="84" t="str">
        <f>$B$107</f>
        <v>RWSSD</v>
      </c>
      <c r="C122" s="329" t="str">
        <f>[1]Supplies!$B$13</f>
        <v>Production of Information Education and Communication (IEC) materials for the Integrated Water Management and Development Project (IWMDP)</v>
      </c>
      <c r="D122" s="19" t="s">
        <v>26</v>
      </c>
      <c r="E122" s="19" t="s">
        <v>38</v>
      </c>
      <c r="F122" s="30">
        <f>[1]Supplies!D13</f>
        <v>150000000</v>
      </c>
      <c r="G122" s="22" t="str">
        <f>[1]Supplies!E13</f>
        <v>GoU/Donor</v>
      </c>
      <c r="H122" s="22" t="str">
        <f>H113</f>
        <v>RFQ</v>
      </c>
      <c r="I122" s="31" t="str">
        <f>I113</f>
        <v xml:space="preserve">Lumpsum </v>
      </c>
      <c r="J122" s="82">
        <f>J119</f>
        <v>43830</v>
      </c>
      <c r="K122" s="82">
        <f>K119</f>
        <v>43850</v>
      </c>
      <c r="L122" s="82">
        <f>L119</f>
        <v>43870</v>
      </c>
      <c r="M122" s="82">
        <f>M119</f>
        <v>43890</v>
      </c>
      <c r="N122" s="44">
        <f>N119</f>
        <v>43910</v>
      </c>
      <c r="O122" s="16"/>
    </row>
    <row r="123" spans="1:15">
      <c r="A123" s="19"/>
      <c r="B123" s="19"/>
      <c r="C123" s="328"/>
      <c r="D123" s="19" t="s">
        <v>27</v>
      </c>
      <c r="E123" s="19"/>
      <c r="F123" s="30"/>
      <c r="G123" s="19"/>
      <c r="H123" s="19"/>
      <c r="I123" s="22"/>
      <c r="J123" s="82"/>
      <c r="K123" s="82"/>
      <c r="L123" s="82"/>
      <c r="M123" s="82"/>
      <c r="N123" s="44"/>
      <c r="O123" s="16"/>
    </row>
    <row r="124" spans="1:15">
      <c r="A124" s="19"/>
      <c r="B124" s="19"/>
      <c r="C124" s="328"/>
      <c r="D124" s="19"/>
      <c r="E124" s="19"/>
      <c r="F124" s="30"/>
      <c r="G124" s="19"/>
      <c r="H124" s="19"/>
      <c r="I124" s="22"/>
      <c r="J124" s="82"/>
      <c r="K124" s="82"/>
      <c r="L124" s="82"/>
      <c r="M124" s="82"/>
      <c r="N124" s="44"/>
      <c r="O124" s="16"/>
    </row>
    <row r="125" spans="1:15" ht="42.75">
      <c r="A125" s="19">
        <v>40</v>
      </c>
      <c r="B125" s="84" t="str">
        <f>$B$107</f>
        <v>RWSSD</v>
      </c>
      <c r="C125" s="329" t="str">
        <f>[1]Supplies!$B$14</f>
        <v>Supply of Printers, photocopiers and accessories to the Rural Water and Sanitation Department</v>
      </c>
      <c r="D125" s="19" t="s">
        <v>26</v>
      </c>
      <c r="E125" s="19" t="s">
        <v>38</v>
      </c>
      <c r="F125" s="30">
        <f>[1]Supplies!D14</f>
        <v>40000000</v>
      </c>
      <c r="G125" s="22" t="str">
        <f>[1]Supplies!E14</f>
        <v>GoU/Donor</v>
      </c>
      <c r="H125" s="22" t="str">
        <f>H113</f>
        <v>RFQ</v>
      </c>
      <c r="I125" s="31" t="str">
        <f>I113</f>
        <v xml:space="preserve">Lumpsum </v>
      </c>
      <c r="J125" s="82">
        <f>J119</f>
        <v>43830</v>
      </c>
      <c r="K125" s="82">
        <f>K119</f>
        <v>43850</v>
      </c>
      <c r="L125" s="82">
        <f>L119</f>
        <v>43870</v>
      </c>
      <c r="M125" s="82">
        <f>M119</f>
        <v>43890</v>
      </c>
      <c r="N125" s="44">
        <f>N119</f>
        <v>43910</v>
      </c>
      <c r="O125" s="16"/>
    </row>
    <row r="126" spans="1:15">
      <c r="A126" s="19"/>
      <c r="B126" s="19"/>
      <c r="C126" s="328"/>
      <c r="D126" s="19" t="s">
        <v>27</v>
      </c>
      <c r="E126" s="19"/>
      <c r="F126" s="30"/>
      <c r="G126" s="19"/>
      <c r="H126" s="19"/>
      <c r="I126" s="22"/>
      <c r="J126" s="82"/>
      <c r="K126" s="82"/>
      <c r="L126" s="82"/>
      <c r="M126" s="82"/>
      <c r="N126" s="44"/>
      <c r="O126" s="16"/>
    </row>
    <row r="127" spans="1:15">
      <c r="A127" s="19"/>
      <c r="B127" s="19"/>
      <c r="C127" s="328"/>
      <c r="D127" s="19"/>
      <c r="E127" s="19"/>
      <c r="F127" s="30"/>
      <c r="G127" s="19"/>
      <c r="H127" s="19"/>
      <c r="I127" s="22"/>
      <c r="J127" s="82"/>
      <c r="K127" s="82"/>
      <c r="L127" s="82"/>
      <c r="M127" s="82"/>
      <c r="N127" s="44"/>
      <c r="O127" s="16"/>
    </row>
    <row r="128" spans="1:15" ht="81">
      <c r="A128" s="19">
        <v>41</v>
      </c>
      <c r="B128" s="84" t="str">
        <f>$B$107</f>
        <v>RWSSD</v>
      </c>
      <c r="C128" s="342" t="str">
        <f>[1]Supplies!$B$15</f>
        <v>Production of IEC materials for use in primary schools and public places for the climate change resilient programme  in Budaka, Pallisa, Otuke, Katakwi and Bududa</v>
      </c>
      <c r="D128" s="41" t="s">
        <v>26</v>
      </c>
      <c r="E128" s="19" t="s">
        <v>38</v>
      </c>
      <c r="F128" s="179">
        <v>156000000</v>
      </c>
      <c r="G128" s="180" t="s">
        <v>93</v>
      </c>
      <c r="H128" s="22" t="str">
        <f>H113</f>
        <v>RFQ</v>
      </c>
      <c r="I128" s="31" t="str">
        <f>I113</f>
        <v xml:space="preserve">Lumpsum </v>
      </c>
      <c r="J128" s="82">
        <f>J119</f>
        <v>43830</v>
      </c>
      <c r="K128" s="82">
        <f>K119</f>
        <v>43850</v>
      </c>
      <c r="L128" s="82">
        <f>L119</f>
        <v>43870</v>
      </c>
      <c r="M128" s="82">
        <f>M119</f>
        <v>43890</v>
      </c>
      <c r="N128" s="44">
        <f>N119</f>
        <v>43910</v>
      </c>
      <c r="O128" s="16"/>
    </row>
    <row r="129" spans="1:15">
      <c r="A129" s="19"/>
      <c r="B129" s="19"/>
      <c r="C129" s="328"/>
      <c r="D129" s="19" t="s">
        <v>27</v>
      </c>
      <c r="E129" s="19"/>
      <c r="F129" s="30"/>
      <c r="G129" s="19"/>
      <c r="H129" s="19"/>
      <c r="I129" s="22"/>
      <c r="J129" s="235"/>
      <c r="K129" s="235"/>
      <c r="L129" s="235"/>
      <c r="M129" s="235"/>
      <c r="N129" s="44"/>
      <c r="O129" s="16"/>
    </row>
    <row r="130" spans="1:15" s="13" customFormat="1">
      <c r="A130" s="19"/>
      <c r="B130" s="19"/>
      <c r="C130" s="328"/>
      <c r="D130" s="19"/>
      <c r="E130" s="19"/>
      <c r="F130" s="30"/>
      <c r="G130" s="19"/>
      <c r="H130" s="19"/>
      <c r="I130" s="22"/>
      <c r="J130" s="235"/>
      <c r="K130" s="235"/>
      <c r="L130" s="235"/>
      <c r="M130" s="235"/>
      <c r="N130" s="44"/>
      <c r="O130" s="43"/>
    </row>
    <row r="131" spans="1:15" ht="42.75">
      <c r="A131" s="19">
        <v>42</v>
      </c>
      <c r="B131" s="84" t="str">
        <f>$B$107</f>
        <v>RWSSD</v>
      </c>
      <c r="C131" s="329" t="str">
        <f>[1]Supplies!$B$16</f>
        <v>Supply of  Desktops and Laptops and computer accessories</v>
      </c>
      <c r="D131" s="19" t="s">
        <v>26</v>
      </c>
      <c r="E131" s="19" t="s">
        <v>38</v>
      </c>
      <c r="F131" s="30">
        <f>[1]Supplies!D16</f>
        <v>60000000</v>
      </c>
      <c r="G131" s="19" t="str">
        <f>[1]Supplies!E16</f>
        <v>GoU/Donor</v>
      </c>
      <c r="H131" s="22" t="str">
        <f>H113</f>
        <v>RFQ</v>
      </c>
      <c r="I131" s="31" t="str">
        <f>I113</f>
        <v xml:space="preserve">Lumpsum </v>
      </c>
      <c r="J131" s="82">
        <f>J119</f>
        <v>43830</v>
      </c>
      <c r="K131" s="82">
        <f>K119</f>
        <v>43850</v>
      </c>
      <c r="L131" s="82">
        <f>L119</f>
        <v>43870</v>
      </c>
      <c r="M131" s="82">
        <f>M119</f>
        <v>43890</v>
      </c>
      <c r="N131" s="44">
        <f>N119</f>
        <v>43910</v>
      </c>
      <c r="O131" s="16"/>
    </row>
    <row r="132" spans="1:15">
      <c r="A132" s="19"/>
      <c r="B132" s="19"/>
      <c r="C132" s="328"/>
      <c r="D132" s="19" t="s">
        <v>27</v>
      </c>
      <c r="E132" s="19"/>
      <c r="F132" s="30"/>
      <c r="G132" s="19"/>
      <c r="H132" s="19"/>
      <c r="I132" s="22"/>
      <c r="J132" s="82"/>
      <c r="K132" s="82"/>
      <c r="L132" s="82"/>
      <c r="M132" s="82"/>
      <c r="N132" s="44"/>
      <c r="O132" s="16"/>
    </row>
    <row r="133" spans="1:15">
      <c r="A133" s="19"/>
      <c r="B133" s="19"/>
      <c r="C133" s="328"/>
      <c r="D133" s="19"/>
      <c r="E133" s="19"/>
      <c r="F133" s="30"/>
      <c r="G133" s="19"/>
      <c r="H133" s="19"/>
      <c r="I133" s="22"/>
      <c r="J133" s="82"/>
      <c r="K133" s="82"/>
      <c r="L133" s="82"/>
      <c r="M133" s="82"/>
      <c r="N133" s="44"/>
      <c r="O133" s="16"/>
    </row>
    <row r="134" spans="1:15" ht="42.75">
      <c r="A134" s="19">
        <v>43</v>
      </c>
      <c r="B134" s="84" t="str">
        <f>$B$107</f>
        <v>RWSSD</v>
      </c>
      <c r="C134" s="329" t="str">
        <f>[1]Supplies!$B$17</f>
        <v>Repair of several vehicles in Rural water Department and TSUs</v>
      </c>
      <c r="D134" s="19" t="s">
        <v>26</v>
      </c>
      <c r="E134" s="19" t="s">
        <v>38</v>
      </c>
      <c r="F134" s="30">
        <f>[1]Supplies!D17</f>
        <v>410000000</v>
      </c>
      <c r="G134" s="29" t="str">
        <f>[1]Supplies!E17</f>
        <v>GOU/Donor</v>
      </c>
      <c r="H134" s="22" t="str">
        <f>H131</f>
        <v>RFQ</v>
      </c>
      <c r="I134" s="31" t="str">
        <f>I131</f>
        <v xml:space="preserve">Lumpsum </v>
      </c>
      <c r="J134" s="82">
        <f>J119</f>
        <v>43830</v>
      </c>
      <c r="K134" s="82">
        <f>K119</f>
        <v>43850</v>
      </c>
      <c r="L134" s="82">
        <f>L119</f>
        <v>43870</v>
      </c>
      <c r="M134" s="82">
        <f>M119</f>
        <v>43890</v>
      </c>
      <c r="N134" s="44">
        <f>N119</f>
        <v>43910</v>
      </c>
      <c r="O134" s="16"/>
    </row>
    <row r="135" spans="1:15">
      <c r="A135" s="19"/>
      <c r="B135" s="19"/>
      <c r="C135" s="328"/>
      <c r="D135" s="19" t="s">
        <v>27</v>
      </c>
      <c r="E135" s="19"/>
      <c r="F135" s="30"/>
      <c r="G135" s="19"/>
      <c r="H135" s="19"/>
      <c r="I135" s="22"/>
      <c r="J135" s="82"/>
      <c r="K135" s="82"/>
      <c r="L135" s="82"/>
      <c r="M135" s="82"/>
      <c r="N135" s="44"/>
      <c r="O135" s="16"/>
    </row>
    <row r="136" spans="1:15">
      <c r="A136" s="19"/>
      <c r="B136" s="19"/>
      <c r="C136" s="328"/>
      <c r="D136" s="19"/>
      <c r="E136" s="19"/>
      <c r="F136" s="30"/>
      <c r="G136" s="19"/>
      <c r="H136" s="19"/>
      <c r="I136" s="22"/>
      <c r="J136" s="82"/>
      <c r="K136" s="82"/>
      <c r="L136" s="82"/>
      <c r="M136" s="82"/>
      <c r="N136" s="44"/>
      <c r="O136" s="16"/>
    </row>
    <row r="137" spans="1:15" ht="42.75">
      <c r="A137" s="19">
        <v>44</v>
      </c>
      <c r="B137" s="84" t="str">
        <f>$B$107</f>
        <v>RWSSD</v>
      </c>
      <c r="C137" s="329" t="str">
        <f>[1]Supplies!$B$18</f>
        <v>Supply of vehicle tyres and accessories to rural water supply departmental vehicles</v>
      </c>
      <c r="D137" s="19" t="s">
        <v>26</v>
      </c>
      <c r="E137" s="19" t="s">
        <v>38</v>
      </c>
      <c r="F137" s="30">
        <f>[1]Supplies!D18</f>
        <v>100000000</v>
      </c>
      <c r="G137" s="29" t="str">
        <f>[1]Supplies!E18</f>
        <v>GOU/Donor</v>
      </c>
      <c r="H137" s="22" t="str">
        <f>H134</f>
        <v>RFQ</v>
      </c>
      <c r="I137" s="31" t="str">
        <f>I134</f>
        <v xml:space="preserve">Lumpsum </v>
      </c>
      <c r="J137" s="82">
        <f>J119</f>
        <v>43830</v>
      </c>
      <c r="K137" s="82">
        <f>K119</f>
        <v>43850</v>
      </c>
      <c r="L137" s="82">
        <f>L119</f>
        <v>43870</v>
      </c>
      <c r="M137" s="82">
        <f>M119</f>
        <v>43890</v>
      </c>
      <c r="N137" s="44">
        <f>N119</f>
        <v>43910</v>
      </c>
      <c r="O137" s="16"/>
    </row>
    <row r="138" spans="1:15">
      <c r="A138" s="19"/>
      <c r="B138" s="19"/>
      <c r="C138" s="328"/>
      <c r="D138" s="19" t="s">
        <v>27</v>
      </c>
      <c r="E138" s="19"/>
      <c r="F138" s="30"/>
      <c r="G138" s="19"/>
      <c r="H138" s="19"/>
      <c r="I138" s="22"/>
      <c r="J138" s="82"/>
      <c r="K138" s="82"/>
      <c r="L138" s="82"/>
      <c r="M138" s="82"/>
      <c r="N138" s="44"/>
      <c r="O138" s="16"/>
    </row>
    <row r="139" spans="1:15">
      <c r="A139" s="19"/>
      <c r="B139" s="19"/>
      <c r="C139" s="328"/>
      <c r="D139" s="19"/>
      <c r="E139" s="19"/>
      <c r="F139" s="30"/>
      <c r="G139" s="19"/>
      <c r="H139" s="19"/>
      <c r="I139" s="22"/>
      <c r="J139" s="82"/>
      <c r="K139" s="82"/>
      <c r="L139" s="82"/>
      <c r="M139" s="82"/>
      <c r="N139" s="44"/>
      <c r="O139" s="16"/>
    </row>
    <row r="140" spans="1:15" ht="42.75">
      <c r="A140" s="19">
        <v>45</v>
      </c>
      <c r="B140" s="84" t="str">
        <f>$B$107</f>
        <v>RWSSD</v>
      </c>
      <c r="C140" s="329" t="str">
        <f>[1]Supplies!$B$19</f>
        <v>Supply of assorted stationery and computer consumables</v>
      </c>
      <c r="D140" s="19" t="s">
        <v>26</v>
      </c>
      <c r="E140" s="19" t="s">
        <v>38</v>
      </c>
      <c r="F140" s="30">
        <f>[1]Supplies!D19</f>
        <v>55000000</v>
      </c>
      <c r="G140" s="29" t="str">
        <f>[1]Supplies!E19</f>
        <v>GoU/Donor</v>
      </c>
      <c r="H140" s="251" t="str">
        <f>H134</f>
        <v>RFQ</v>
      </c>
      <c r="I140" s="251" t="str">
        <f>I134</f>
        <v xml:space="preserve">Lumpsum </v>
      </c>
      <c r="J140" s="82">
        <f>J137</f>
        <v>43830</v>
      </c>
      <c r="K140" s="82">
        <f>K137</f>
        <v>43850</v>
      </c>
      <c r="L140" s="82">
        <f>L137</f>
        <v>43870</v>
      </c>
      <c r="M140" s="82">
        <f>M137</f>
        <v>43890</v>
      </c>
      <c r="N140" s="241">
        <f>N137</f>
        <v>43910</v>
      </c>
      <c r="O140" s="16"/>
    </row>
    <row r="141" spans="1:15">
      <c r="A141" s="19"/>
      <c r="B141" s="19"/>
      <c r="C141" s="328"/>
      <c r="D141" s="19" t="s">
        <v>27</v>
      </c>
      <c r="E141" s="19"/>
      <c r="F141" s="30"/>
      <c r="G141" s="19"/>
      <c r="H141" s="19"/>
      <c r="I141" s="22"/>
      <c r="J141" s="82"/>
      <c r="K141" s="82"/>
      <c r="L141" s="82"/>
      <c r="M141" s="82"/>
      <c r="N141" s="44"/>
      <c r="O141" s="16"/>
    </row>
    <row r="142" spans="1:15">
      <c r="A142" s="19"/>
      <c r="B142" s="19"/>
      <c r="C142" s="328"/>
      <c r="D142" s="19"/>
      <c r="E142" s="19"/>
      <c r="F142" s="30"/>
      <c r="G142" s="19"/>
      <c r="H142" s="19"/>
      <c r="I142" s="22"/>
      <c r="J142" s="82"/>
      <c r="K142" s="82"/>
      <c r="L142" s="82"/>
      <c r="M142" s="82"/>
      <c r="N142" s="44"/>
      <c r="O142" s="16"/>
    </row>
    <row r="143" spans="1:15" ht="42.75">
      <c r="A143" s="19">
        <v>46</v>
      </c>
      <c r="B143" s="84" t="str">
        <f>$B$107</f>
        <v>RWSSD</v>
      </c>
      <c r="C143" s="329" t="str">
        <f>[1]Supplies!$B$20</f>
        <v>Supply and installation of air conditioning and refrigeration systems.</v>
      </c>
      <c r="D143" s="19" t="s">
        <v>26</v>
      </c>
      <c r="E143" s="19" t="s">
        <v>38</v>
      </c>
      <c r="F143" s="30">
        <f>[1]Supplies!D20</f>
        <v>40000000</v>
      </c>
      <c r="G143" s="29" t="str">
        <f>[1]Supplies!E20</f>
        <v>GOU</v>
      </c>
      <c r="H143" s="251" t="str">
        <f>H140</f>
        <v>RFQ</v>
      </c>
      <c r="I143" s="251" t="str">
        <f>I140</f>
        <v xml:space="preserve">Lumpsum </v>
      </c>
      <c r="J143" s="82">
        <v>43860</v>
      </c>
      <c r="K143" s="82">
        <f>J143+20</f>
        <v>43880</v>
      </c>
      <c r="L143" s="82">
        <f>K143+20</f>
        <v>43900</v>
      </c>
      <c r="M143" s="82">
        <f>L143+20</f>
        <v>43920</v>
      </c>
      <c r="N143" s="82">
        <f>M143+20</f>
        <v>43940</v>
      </c>
      <c r="O143" s="16"/>
    </row>
    <row r="144" spans="1:15">
      <c r="A144" s="19"/>
      <c r="B144" s="19"/>
      <c r="C144" s="328"/>
      <c r="D144" s="19" t="s">
        <v>27</v>
      </c>
      <c r="E144" s="19"/>
      <c r="F144" s="30"/>
      <c r="G144" s="19"/>
      <c r="H144" s="19"/>
      <c r="I144" s="22"/>
      <c r="J144" s="82"/>
      <c r="K144" s="82"/>
      <c r="L144" s="82"/>
      <c r="M144" s="82"/>
      <c r="N144" s="44"/>
      <c r="O144" s="16"/>
    </row>
    <row r="145" spans="1:15">
      <c r="A145" s="19"/>
      <c r="B145" s="19"/>
      <c r="C145" s="328"/>
      <c r="D145" s="19"/>
      <c r="E145" s="19"/>
      <c r="F145" s="30"/>
      <c r="G145" s="19"/>
      <c r="H145" s="19"/>
      <c r="I145" s="22"/>
      <c r="J145" s="82"/>
      <c r="K145" s="82"/>
      <c r="L145" s="82"/>
      <c r="M145" s="82"/>
      <c r="N145" s="44"/>
      <c r="O145" s="16"/>
    </row>
    <row r="146" spans="1:15" ht="83.25">
      <c r="A146" s="19">
        <v>47</v>
      </c>
      <c r="B146" s="84" t="str">
        <f>$B$107</f>
        <v>RWSSD</v>
      </c>
      <c r="C146" s="329" t="str">
        <f>[1]Supplies!$B$21</f>
        <v>Supply of specialised equipment (GPSs, Hydrogeological survey equipment, Resistivity meters,borehole cameras etc,) to the Rural Water and Sanitation Department</v>
      </c>
      <c r="D146" s="19" t="s">
        <v>26</v>
      </c>
      <c r="E146" s="19" t="s">
        <v>38</v>
      </c>
      <c r="F146" s="30">
        <f>[1]Supplies!D21</f>
        <v>100000000</v>
      </c>
      <c r="G146" s="29" t="str">
        <f>[1]Supplies!E21</f>
        <v>GoU/Donor</v>
      </c>
      <c r="H146" s="251" t="str">
        <f>H143</f>
        <v>RFQ</v>
      </c>
      <c r="I146" s="251" t="str">
        <f>I143</f>
        <v xml:space="preserve">Lumpsum </v>
      </c>
      <c r="J146" s="82" t="s">
        <v>349</v>
      </c>
      <c r="K146" s="82" t="str">
        <f>$J$146</f>
        <v>Q1-Q4</v>
      </c>
      <c r="L146" s="82" t="str">
        <f>$J$146</f>
        <v>Q1-Q4</v>
      </c>
      <c r="M146" s="82" t="str">
        <f>$J$146</f>
        <v>Q1-Q4</v>
      </c>
      <c r="N146" s="241" t="str">
        <f>$J$146</f>
        <v>Q1-Q4</v>
      </c>
      <c r="O146" s="16"/>
    </row>
    <row r="147" spans="1:15">
      <c r="A147" s="19"/>
      <c r="B147" s="19"/>
      <c r="C147" s="328"/>
      <c r="D147" s="19" t="s">
        <v>27</v>
      </c>
      <c r="E147" s="19"/>
      <c r="F147" s="30"/>
      <c r="G147" s="19"/>
      <c r="H147" s="19"/>
      <c r="I147" s="22"/>
      <c r="J147" s="82"/>
      <c r="K147" s="82"/>
      <c r="L147" s="82"/>
      <c r="M147" s="82"/>
      <c r="N147" s="44"/>
      <c r="O147" s="16"/>
    </row>
    <row r="148" spans="1:15">
      <c r="A148" s="19"/>
      <c r="B148" s="19"/>
      <c r="C148" s="328"/>
      <c r="D148" s="19"/>
      <c r="E148" s="19"/>
      <c r="F148" s="30"/>
      <c r="G148" s="19"/>
      <c r="H148" s="19"/>
      <c r="I148" s="22"/>
      <c r="J148" s="235"/>
      <c r="K148" s="235"/>
      <c r="L148" s="235"/>
      <c r="M148" s="44"/>
      <c r="N148" s="44"/>
      <c r="O148" s="16"/>
    </row>
    <row r="149" spans="1:15" ht="42.75">
      <c r="A149" s="19">
        <v>48</v>
      </c>
      <c r="B149" s="84" t="str">
        <f>$B$107</f>
        <v>RWSSD</v>
      </c>
      <c r="C149" s="329" t="str">
        <f>[1]Supplies!$B$22</f>
        <v xml:space="preserve">Supply of pipes and fittings to water supplies in District Local Governments </v>
      </c>
      <c r="D149" s="19" t="s">
        <v>26</v>
      </c>
      <c r="E149" s="19" t="s">
        <v>38</v>
      </c>
      <c r="F149" s="30">
        <f>[1]Supplies!D22</f>
        <v>350000000</v>
      </c>
      <c r="G149" s="29" t="str">
        <f>[1]Supplies!E22</f>
        <v>GoU</v>
      </c>
      <c r="H149" s="251" t="str">
        <f>H146</f>
        <v>RFQ</v>
      </c>
      <c r="I149" s="251" t="str">
        <f>I146</f>
        <v xml:space="preserve">Lumpsum </v>
      </c>
      <c r="J149" s="82">
        <f>J143</f>
        <v>43860</v>
      </c>
      <c r="K149" s="82">
        <f>K143</f>
        <v>43880</v>
      </c>
      <c r="L149" s="82">
        <f>L143</f>
        <v>43900</v>
      </c>
      <c r="M149" s="82">
        <f>M143</f>
        <v>43920</v>
      </c>
      <c r="N149" s="241">
        <f>N143</f>
        <v>43940</v>
      </c>
      <c r="O149" s="16"/>
    </row>
    <row r="150" spans="1:15">
      <c r="A150" s="19"/>
      <c r="B150" s="19"/>
      <c r="C150" s="328"/>
      <c r="D150" s="19" t="s">
        <v>27</v>
      </c>
      <c r="E150" s="19"/>
      <c r="F150" s="30"/>
      <c r="G150" s="19"/>
      <c r="H150" s="19"/>
      <c r="I150" s="19"/>
      <c r="J150" s="82"/>
      <c r="K150" s="82"/>
      <c r="L150" s="82"/>
      <c r="M150" s="82"/>
      <c r="N150" s="44"/>
      <c r="O150" s="16"/>
    </row>
    <row r="151" spans="1:15">
      <c r="A151" s="19"/>
      <c r="B151" s="19"/>
      <c r="C151" s="328"/>
      <c r="D151" s="19"/>
      <c r="E151" s="19"/>
      <c r="F151" s="30"/>
      <c r="G151" s="19"/>
      <c r="H151" s="19"/>
      <c r="I151" s="19"/>
      <c r="J151" s="82"/>
      <c r="K151" s="82"/>
      <c r="L151" s="82"/>
      <c r="M151" s="82"/>
      <c r="N151" s="44"/>
      <c r="O151" s="16"/>
    </row>
    <row r="152" spans="1:15" ht="63">
      <c r="A152" s="19">
        <v>49</v>
      </c>
      <c r="B152" s="84" t="str">
        <f>$B$149</f>
        <v>RWSSD</v>
      </c>
      <c r="C152" s="329" t="str">
        <f>'[1] Services'!$B$12</f>
        <v>Non Consultancy Services for procurement of hotel services, venue, catering services for workshops, meetings and seminars</v>
      </c>
      <c r="D152" s="19" t="s">
        <v>26</v>
      </c>
      <c r="E152" s="19" t="s">
        <v>38</v>
      </c>
      <c r="F152" s="30">
        <f>'[1] Services'!D12</f>
        <v>300000000</v>
      </c>
      <c r="G152" s="29" t="str">
        <f>'[1] Services'!E12</f>
        <v>GoU/Donor</v>
      </c>
      <c r="H152" s="251" t="str">
        <f>H149</f>
        <v>RFQ</v>
      </c>
      <c r="I152" s="251" t="str">
        <f>I149</f>
        <v xml:space="preserve">Lumpsum </v>
      </c>
      <c r="J152" s="82" t="str">
        <f>J146</f>
        <v>Q1-Q4</v>
      </c>
      <c r="K152" s="82" t="str">
        <f>K146</f>
        <v>Q1-Q4</v>
      </c>
      <c r="L152" s="82" t="str">
        <f>L146</f>
        <v>Q1-Q4</v>
      </c>
      <c r="M152" s="82" t="str">
        <f>M146</f>
        <v>Q1-Q4</v>
      </c>
      <c r="N152" s="241" t="str">
        <f>N146</f>
        <v>Q1-Q4</v>
      </c>
      <c r="O152" s="16"/>
    </row>
    <row r="153" spans="1:15">
      <c r="A153" s="19"/>
      <c r="B153" s="19"/>
      <c r="C153" s="328"/>
      <c r="D153" s="19" t="s">
        <v>27</v>
      </c>
      <c r="E153" s="19"/>
      <c r="F153" s="30"/>
      <c r="G153" s="19"/>
      <c r="H153" s="19"/>
      <c r="I153" s="19"/>
      <c r="J153" s="82"/>
      <c r="K153" s="82"/>
      <c r="L153" s="82"/>
      <c r="M153" s="82"/>
      <c r="N153" s="44"/>
      <c r="O153" s="16"/>
    </row>
    <row r="154" spans="1:15">
      <c r="A154" s="19"/>
      <c r="B154" s="19"/>
      <c r="C154" s="328"/>
      <c r="D154" s="19"/>
      <c r="E154" s="19"/>
      <c r="F154" s="30"/>
      <c r="G154" s="19"/>
      <c r="H154" s="19"/>
      <c r="I154" s="19"/>
      <c r="J154" s="82"/>
      <c r="K154" s="82"/>
      <c r="L154" s="82"/>
      <c r="M154" s="82"/>
      <c r="N154" s="44"/>
      <c r="O154" s="16"/>
    </row>
    <row r="155" spans="1:15" ht="63">
      <c r="A155" s="19">
        <v>50</v>
      </c>
      <c r="B155" s="84" t="str">
        <f>$B$152</f>
        <v>RWSSD</v>
      </c>
      <c r="C155" s="329" t="str">
        <f>'[1] Services'!$B$14</f>
        <v>Non Consultancy Services for printing of Sector Guidelines to District Local Governments countrywide</v>
      </c>
      <c r="D155" s="19" t="s">
        <v>26</v>
      </c>
      <c r="E155" s="19" t="s">
        <v>38</v>
      </c>
      <c r="F155" s="30">
        <f>'[1] Services'!D14</f>
        <v>250000000</v>
      </c>
      <c r="G155" s="29" t="str">
        <f>'[1] Services'!E14</f>
        <v>GoU/Donor</v>
      </c>
      <c r="H155" s="251" t="str">
        <f>H152</f>
        <v>RFQ</v>
      </c>
      <c r="I155" s="251" t="str">
        <f>I152</f>
        <v xml:space="preserve">Lumpsum </v>
      </c>
      <c r="J155" s="82">
        <f>J149</f>
        <v>43860</v>
      </c>
      <c r="K155" s="82">
        <f>K149</f>
        <v>43880</v>
      </c>
      <c r="L155" s="82">
        <f>L149</f>
        <v>43900</v>
      </c>
      <c r="M155" s="82">
        <f>M149</f>
        <v>43920</v>
      </c>
      <c r="N155" s="241">
        <f>N149</f>
        <v>43940</v>
      </c>
      <c r="O155" s="16"/>
    </row>
    <row r="156" spans="1:15">
      <c r="A156" s="19"/>
      <c r="B156" s="19"/>
      <c r="C156" s="328"/>
      <c r="D156" s="19" t="s">
        <v>27</v>
      </c>
      <c r="E156" s="19"/>
      <c r="F156" s="30"/>
      <c r="G156" s="19"/>
      <c r="H156" s="22"/>
      <c r="I156" s="31"/>
      <c r="J156" s="82"/>
      <c r="K156" s="82"/>
      <c r="L156" s="82"/>
      <c r="M156" s="82"/>
      <c r="N156" s="44"/>
      <c r="O156" s="16"/>
    </row>
    <row r="157" spans="1:15">
      <c r="A157" s="19"/>
      <c r="B157" s="19"/>
      <c r="C157" s="328"/>
      <c r="D157" s="19"/>
      <c r="E157" s="19"/>
      <c r="F157" s="30"/>
      <c r="G157" s="22"/>
      <c r="H157" s="19"/>
      <c r="I157" s="19"/>
      <c r="J157" s="82"/>
      <c r="K157" s="82"/>
      <c r="L157" s="82"/>
      <c r="M157" s="82"/>
      <c r="N157" s="44"/>
      <c r="O157" s="16"/>
    </row>
    <row r="158" spans="1:15" ht="63">
      <c r="A158" s="19">
        <v>51</v>
      </c>
      <c r="B158" s="84" t="str">
        <f>$B$155</f>
        <v>RWSSD</v>
      </c>
      <c r="C158" s="329" t="str">
        <f>'[1] Services'!$B$19</f>
        <v>Non Consultancy Services for advertising bid opportunities and supplements in Newspapers and other media</v>
      </c>
      <c r="D158" s="19" t="s">
        <v>26</v>
      </c>
      <c r="E158" s="19" t="s">
        <v>38</v>
      </c>
      <c r="F158" s="30">
        <f>'[1] Services'!D19</f>
        <v>50000000</v>
      </c>
      <c r="G158" s="29" t="str">
        <f>'[1] Services'!E19</f>
        <v>GoU/Donor</v>
      </c>
      <c r="H158" s="251" t="str">
        <f>H155</f>
        <v>RFQ</v>
      </c>
      <c r="I158" s="251" t="str">
        <f>I155</f>
        <v xml:space="preserve">Lumpsum </v>
      </c>
      <c r="J158" s="82" t="str">
        <f>$J$152</f>
        <v>Q1-Q4</v>
      </c>
      <c r="K158" s="82" t="str">
        <f>$J$152</f>
        <v>Q1-Q4</v>
      </c>
      <c r="L158" s="82" t="str">
        <f>$J$152</f>
        <v>Q1-Q4</v>
      </c>
      <c r="M158" s="82" t="str">
        <f>$J$152</f>
        <v>Q1-Q4</v>
      </c>
      <c r="N158" s="44" t="str">
        <f>$J$152</f>
        <v>Q1-Q4</v>
      </c>
      <c r="O158" s="16"/>
    </row>
    <row r="159" spans="1:15">
      <c r="A159" s="19"/>
      <c r="B159" s="19"/>
      <c r="C159" s="328"/>
      <c r="D159" s="19" t="s">
        <v>27</v>
      </c>
      <c r="E159" s="19"/>
      <c r="F159" s="30"/>
      <c r="G159" s="22"/>
      <c r="H159" s="19"/>
      <c r="I159" s="19"/>
      <c r="J159" s="82"/>
      <c r="K159" s="82"/>
      <c r="L159" s="82"/>
      <c r="M159" s="82"/>
      <c r="N159" s="44"/>
      <c r="O159" s="16"/>
    </row>
    <row r="160" spans="1:15">
      <c r="A160" s="19"/>
      <c r="B160" s="19"/>
      <c r="C160" s="328"/>
      <c r="D160" s="19"/>
      <c r="E160" s="19"/>
      <c r="F160" s="30"/>
      <c r="G160" s="22"/>
      <c r="H160" s="19"/>
      <c r="I160" s="19"/>
      <c r="J160" s="82"/>
      <c r="K160" s="82"/>
      <c r="L160" s="82"/>
      <c r="M160" s="82"/>
      <c r="N160" s="44"/>
      <c r="O160" s="16"/>
    </row>
    <row r="161" spans="1:15" ht="42.75">
      <c r="A161" s="19">
        <v>52</v>
      </c>
      <c r="B161" s="84" t="s">
        <v>135</v>
      </c>
      <c r="C161" s="329" t="s">
        <v>121</v>
      </c>
      <c r="D161" s="19" t="s">
        <v>26</v>
      </c>
      <c r="E161" s="19" t="str">
        <f>$E$158</f>
        <v>UGX</v>
      </c>
      <c r="F161" s="30">
        <v>67500000</v>
      </c>
      <c r="G161" s="22" t="str">
        <f>$G$149</f>
        <v>GoU</v>
      </c>
      <c r="H161" s="22" t="str">
        <f>H158</f>
        <v>RFQ</v>
      </c>
      <c r="I161" s="31" t="str">
        <f>I158</f>
        <v xml:space="preserve">Lumpsum </v>
      </c>
      <c r="J161" s="82" t="str">
        <f>$J$158</f>
        <v>Q1-Q4</v>
      </c>
      <c r="K161" s="82" t="str">
        <f>$J$158</f>
        <v>Q1-Q4</v>
      </c>
      <c r="L161" s="82" t="str">
        <f>$J$158</f>
        <v>Q1-Q4</v>
      </c>
      <c r="M161" s="82" t="str">
        <f>$J$158</f>
        <v>Q1-Q4</v>
      </c>
      <c r="N161" s="44" t="str">
        <f>$J$158</f>
        <v>Q1-Q4</v>
      </c>
      <c r="O161" s="16"/>
    </row>
    <row r="162" spans="1:15">
      <c r="A162" s="19"/>
      <c r="B162" s="19"/>
      <c r="C162" s="328"/>
      <c r="D162" s="19" t="s">
        <v>27</v>
      </c>
      <c r="E162" s="19"/>
      <c r="F162" s="30"/>
      <c r="G162" s="22"/>
      <c r="H162" s="19"/>
      <c r="I162" s="19"/>
      <c r="J162" s="82"/>
      <c r="K162" s="82"/>
      <c r="L162" s="82"/>
      <c r="M162" s="82"/>
      <c r="N162" s="44"/>
      <c r="O162" s="16"/>
    </row>
    <row r="163" spans="1:15">
      <c r="A163" s="19"/>
      <c r="B163" s="19"/>
      <c r="C163" s="328"/>
      <c r="D163" s="19"/>
      <c r="E163" s="19"/>
      <c r="F163" s="30"/>
      <c r="G163" s="22"/>
      <c r="H163" s="19"/>
      <c r="I163" s="19"/>
      <c r="J163" s="82"/>
      <c r="K163" s="82"/>
      <c r="L163" s="82"/>
      <c r="M163" s="82"/>
      <c r="N163" s="44"/>
      <c r="O163" s="16"/>
    </row>
    <row r="164" spans="1:15">
      <c r="A164" s="19">
        <v>53</v>
      </c>
      <c r="B164" s="84" t="str">
        <f>$B$161</f>
        <v>WQM/IMBCP</v>
      </c>
      <c r="C164" s="329" t="s">
        <v>119</v>
      </c>
      <c r="D164" s="19" t="s">
        <v>26</v>
      </c>
      <c r="E164" s="19" t="str">
        <f>$E$161</f>
        <v>UGX</v>
      </c>
      <c r="F164" s="30">
        <v>10000000</v>
      </c>
      <c r="G164" s="22" t="str">
        <f>$G$161</f>
        <v>GoU</v>
      </c>
      <c r="H164" s="22" t="str">
        <f>H158</f>
        <v>RFQ</v>
      </c>
      <c r="I164" s="31" t="str">
        <f>I158</f>
        <v xml:space="preserve">Lumpsum </v>
      </c>
      <c r="J164" s="82" t="str">
        <f>$J$158</f>
        <v>Q1-Q4</v>
      </c>
      <c r="K164" s="82" t="str">
        <f>$J$158</f>
        <v>Q1-Q4</v>
      </c>
      <c r="L164" s="82" t="str">
        <f>$J$158</f>
        <v>Q1-Q4</v>
      </c>
      <c r="M164" s="82" t="str">
        <f>$J$158</f>
        <v>Q1-Q4</v>
      </c>
      <c r="N164" s="44" t="str">
        <f>$J$158</f>
        <v>Q1-Q4</v>
      </c>
      <c r="O164" s="16"/>
    </row>
    <row r="165" spans="1:15">
      <c r="A165" s="19"/>
      <c r="B165" s="19"/>
      <c r="C165" s="328"/>
      <c r="D165" s="19" t="s">
        <v>27</v>
      </c>
      <c r="E165" s="19"/>
      <c r="F165" s="42"/>
      <c r="G165" s="22"/>
      <c r="H165" s="19"/>
      <c r="I165" s="19"/>
      <c r="J165" s="82"/>
      <c r="K165" s="82"/>
      <c r="L165" s="82"/>
      <c r="M165" s="82"/>
      <c r="N165" s="44"/>
      <c r="O165" s="16"/>
    </row>
    <row r="166" spans="1:15">
      <c r="A166" s="19"/>
      <c r="B166" s="19"/>
      <c r="C166" s="328"/>
      <c r="D166" s="19"/>
      <c r="E166" s="19"/>
      <c r="F166" s="42"/>
      <c r="G166" s="22"/>
      <c r="H166" s="19"/>
      <c r="I166" s="19"/>
      <c r="J166" s="82"/>
      <c r="K166" s="82"/>
      <c r="L166" s="82"/>
      <c r="M166" s="82"/>
      <c r="N166" s="44"/>
      <c r="O166" s="16"/>
    </row>
    <row r="167" spans="1:15" ht="63">
      <c r="A167" s="19">
        <v>54</v>
      </c>
      <c r="B167" s="84" t="str">
        <f>$B$161</f>
        <v>WQM/IMBCP</v>
      </c>
      <c r="C167" s="329" t="s">
        <v>120</v>
      </c>
      <c r="D167" s="19" t="s">
        <v>26</v>
      </c>
      <c r="E167" s="19" t="str">
        <f>$E$164</f>
        <v>UGX</v>
      </c>
      <c r="F167" s="30">
        <v>50000000</v>
      </c>
      <c r="G167" s="22" t="str">
        <f>$G$164</f>
        <v>GoU</v>
      </c>
      <c r="H167" s="22" t="str">
        <f>H158</f>
        <v>RFQ</v>
      </c>
      <c r="I167" s="31" t="str">
        <f>I158</f>
        <v xml:space="preserve">Lumpsum </v>
      </c>
      <c r="J167" s="82" t="str">
        <f>$J$158</f>
        <v>Q1-Q4</v>
      </c>
      <c r="K167" s="82" t="str">
        <f>$J$158</f>
        <v>Q1-Q4</v>
      </c>
      <c r="L167" s="82" t="str">
        <f>$J$158</f>
        <v>Q1-Q4</v>
      </c>
      <c r="M167" s="82" t="str">
        <f>$J$158</f>
        <v>Q1-Q4</v>
      </c>
      <c r="N167" s="44" t="str">
        <f>$J$158</f>
        <v>Q1-Q4</v>
      </c>
      <c r="O167" s="16"/>
    </row>
    <row r="168" spans="1:15">
      <c r="A168" s="19"/>
      <c r="B168" s="19"/>
      <c r="C168" s="328"/>
      <c r="D168" s="19" t="s">
        <v>27</v>
      </c>
      <c r="E168" s="19"/>
      <c r="F168" s="26"/>
      <c r="G168" s="22"/>
      <c r="H168" s="19"/>
      <c r="I168" s="19"/>
      <c r="J168" s="82"/>
      <c r="K168" s="82"/>
      <c r="L168" s="82"/>
      <c r="M168" s="82"/>
      <c r="N168" s="44"/>
      <c r="O168" s="16"/>
    </row>
    <row r="169" spans="1:15">
      <c r="A169" s="19"/>
      <c r="B169" s="19"/>
      <c r="C169" s="328"/>
      <c r="D169" s="19"/>
      <c r="E169" s="19"/>
      <c r="F169" s="26"/>
      <c r="G169" s="22"/>
      <c r="H169" s="19"/>
      <c r="I169" s="19"/>
      <c r="J169" s="82"/>
      <c r="K169" s="82"/>
      <c r="L169" s="82"/>
      <c r="M169" s="82"/>
      <c r="N169" s="44"/>
      <c r="O169" s="16"/>
    </row>
    <row r="170" spans="1:15" ht="42.75">
      <c r="A170" s="19">
        <v>55</v>
      </c>
      <c r="B170" s="84" t="str">
        <f>$B$167</f>
        <v>WQM/IMBCP</v>
      </c>
      <c r="C170" s="329" t="s">
        <v>122</v>
      </c>
      <c r="D170" s="19" t="s">
        <v>26</v>
      </c>
      <c r="E170" s="19" t="str">
        <f>$E$164</f>
        <v>UGX</v>
      </c>
      <c r="F170" s="56">
        <v>32000000</v>
      </c>
      <c r="G170" s="22" t="str">
        <f>$G$167</f>
        <v>GoU</v>
      </c>
      <c r="H170" s="22" t="str">
        <f>H158</f>
        <v>RFQ</v>
      </c>
      <c r="I170" s="31" t="str">
        <f>I158</f>
        <v xml:space="preserve">Lumpsum </v>
      </c>
      <c r="J170" s="82" t="str">
        <f>$J$158</f>
        <v>Q1-Q4</v>
      </c>
      <c r="K170" s="82" t="str">
        <f>$J$158</f>
        <v>Q1-Q4</v>
      </c>
      <c r="L170" s="82" t="str">
        <f>$J$158</f>
        <v>Q1-Q4</v>
      </c>
      <c r="M170" s="82" t="str">
        <f>$J$158</f>
        <v>Q1-Q4</v>
      </c>
      <c r="N170" s="44" t="str">
        <f>$J$158</f>
        <v>Q1-Q4</v>
      </c>
      <c r="O170" s="16"/>
    </row>
    <row r="171" spans="1:15">
      <c r="A171" s="19"/>
      <c r="B171" s="19"/>
      <c r="C171" s="328"/>
      <c r="D171" s="19" t="s">
        <v>27</v>
      </c>
      <c r="E171" s="19"/>
      <c r="F171" s="30"/>
      <c r="G171" s="22"/>
      <c r="H171" s="19"/>
      <c r="I171" s="19"/>
      <c r="J171" s="82"/>
      <c r="K171" s="82"/>
      <c r="L171" s="82"/>
      <c r="M171" s="82"/>
      <c r="N171" s="44"/>
      <c r="O171" s="16"/>
    </row>
    <row r="172" spans="1:15">
      <c r="A172" s="19"/>
      <c r="B172" s="19"/>
      <c r="C172" s="328"/>
      <c r="D172" s="19"/>
      <c r="E172" s="19"/>
      <c r="F172" s="30"/>
      <c r="G172" s="22"/>
      <c r="H172" s="19"/>
      <c r="I172" s="19"/>
      <c r="J172" s="82"/>
      <c r="K172" s="82"/>
      <c r="L172" s="82"/>
      <c r="M172" s="82"/>
      <c r="N172" s="44"/>
      <c r="O172" s="16"/>
    </row>
    <row r="173" spans="1:15" ht="37.5">
      <c r="A173" s="19">
        <v>56</v>
      </c>
      <c r="B173" s="325" t="str">
        <f>Combined!$B$182</f>
        <v>WQMD</v>
      </c>
      <c r="C173" s="343" t="s">
        <v>120</v>
      </c>
      <c r="D173" s="89" t="s">
        <v>26</v>
      </c>
      <c r="E173" s="178" t="str">
        <f>Combined!$E$197</f>
        <v>UGX</v>
      </c>
      <c r="F173" s="134">
        <v>10000000</v>
      </c>
      <c r="G173" s="89" t="s">
        <v>63</v>
      </c>
      <c r="H173" s="22" t="str">
        <f t="shared" ref="H173:N173" si="2">H170</f>
        <v>RFQ</v>
      </c>
      <c r="I173" s="31" t="str">
        <f t="shared" si="2"/>
        <v xml:space="preserve">Lumpsum </v>
      </c>
      <c r="J173" s="82" t="str">
        <f t="shared" si="2"/>
        <v>Q1-Q4</v>
      </c>
      <c r="K173" s="22" t="str">
        <f t="shared" si="2"/>
        <v>Q1-Q4</v>
      </c>
      <c r="L173" s="22" t="str">
        <f t="shared" si="2"/>
        <v>Q1-Q4</v>
      </c>
      <c r="M173" s="22" t="str">
        <f t="shared" si="2"/>
        <v>Q1-Q4</v>
      </c>
      <c r="N173" s="238" t="str">
        <f t="shared" si="2"/>
        <v>Q1-Q4</v>
      </c>
      <c r="O173" s="16"/>
    </row>
    <row r="174" spans="1:15">
      <c r="A174" s="19"/>
      <c r="B174" s="19"/>
      <c r="C174" s="328"/>
      <c r="D174" s="19" t="s">
        <v>27</v>
      </c>
      <c r="E174" s="19"/>
      <c r="F174" s="30"/>
      <c r="G174" s="22"/>
      <c r="H174" s="19"/>
      <c r="I174" s="19"/>
      <c r="J174" s="82"/>
      <c r="K174" s="82"/>
      <c r="L174" s="82"/>
      <c r="M174" s="82"/>
      <c r="N174" s="44"/>
      <c r="O174" s="16"/>
    </row>
    <row r="175" spans="1:15">
      <c r="A175" s="19"/>
      <c r="B175" s="19"/>
      <c r="C175" s="328"/>
      <c r="D175" s="19"/>
      <c r="E175" s="19"/>
      <c r="F175" s="30"/>
      <c r="G175" s="22"/>
      <c r="H175" s="19"/>
      <c r="I175" s="19"/>
      <c r="J175" s="82"/>
      <c r="K175" s="82"/>
      <c r="L175" s="82"/>
      <c r="M175" s="82"/>
      <c r="N175" s="44"/>
      <c r="O175" s="16"/>
    </row>
    <row r="176" spans="1:15">
      <c r="A176" s="19">
        <v>57</v>
      </c>
      <c r="B176" s="325" t="str">
        <f>Combined!$B$182</f>
        <v>WQMD</v>
      </c>
      <c r="C176" s="343" t="s">
        <v>119</v>
      </c>
      <c r="D176" s="89" t="s">
        <v>26</v>
      </c>
      <c r="E176" s="178" t="str">
        <f>Combined!$E$197</f>
        <v>UGX</v>
      </c>
      <c r="F176" s="133">
        <v>5000000</v>
      </c>
      <c r="G176" s="89" t="str">
        <f>Combined!$G$179</f>
        <v>GoU</v>
      </c>
      <c r="H176" s="22" t="str">
        <f t="shared" ref="H176:N176" si="3">H170</f>
        <v>RFQ</v>
      </c>
      <c r="I176" s="31" t="str">
        <f t="shared" si="3"/>
        <v xml:space="preserve">Lumpsum </v>
      </c>
      <c r="J176" s="82" t="str">
        <f t="shared" si="3"/>
        <v>Q1-Q4</v>
      </c>
      <c r="K176" s="22" t="str">
        <f t="shared" si="3"/>
        <v>Q1-Q4</v>
      </c>
      <c r="L176" s="22" t="str">
        <f t="shared" si="3"/>
        <v>Q1-Q4</v>
      </c>
      <c r="M176" s="22" t="str">
        <f t="shared" si="3"/>
        <v>Q1-Q4</v>
      </c>
      <c r="N176" s="238" t="str">
        <f t="shared" si="3"/>
        <v>Q1-Q4</v>
      </c>
      <c r="O176" s="16"/>
    </row>
    <row r="177" spans="1:15">
      <c r="A177" s="19"/>
      <c r="B177" s="19"/>
      <c r="C177" s="328"/>
      <c r="D177" s="19" t="s">
        <v>27</v>
      </c>
      <c r="E177" s="19"/>
      <c r="F177" s="30"/>
      <c r="G177" s="22"/>
      <c r="H177" s="19"/>
      <c r="I177" s="19"/>
      <c r="J177" s="82"/>
      <c r="K177" s="82"/>
      <c r="L177" s="82"/>
      <c r="M177" s="82"/>
      <c r="N177" s="44"/>
      <c r="O177" s="16"/>
    </row>
    <row r="178" spans="1:15">
      <c r="A178" s="19"/>
      <c r="B178" s="19"/>
      <c r="C178" s="328"/>
      <c r="D178" s="19"/>
      <c r="E178" s="19"/>
      <c r="F178" s="30"/>
      <c r="G178" s="22"/>
      <c r="H178" s="19"/>
      <c r="I178" s="19"/>
      <c r="J178" s="82"/>
      <c r="K178" s="82"/>
      <c r="L178" s="82"/>
      <c r="M178" s="82"/>
      <c r="N178" s="44"/>
      <c r="O178" s="16"/>
    </row>
    <row r="179" spans="1:15">
      <c r="A179" s="19">
        <v>58</v>
      </c>
      <c r="B179" s="325" t="str">
        <f>Combined!$B$182</f>
        <v>WQMD</v>
      </c>
      <c r="C179" s="344" t="s">
        <v>118</v>
      </c>
      <c r="D179" s="114" t="s">
        <v>26</v>
      </c>
      <c r="E179" s="178" t="str">
        <f>Combined!$E$197</f>
        <v>UGX</v>
      </c>
      <c r="F179" s="132">
        <v>7500000</v>
      </c>
      <c r="G179" s="89" t="str">
        <f>Combined!$G$182</f>
        <v>GoU</v>
      </c>
      <c r="H179" s="22" t="str">
        <f t="shared" ref="H179:N179" si="4">H170</f>
        <v>RFQ</v>
      </c>
      <c r="I179" s="31" t="str">
        <f t="shared" si="4"/>
        <v xml:space="preserve">Lumpsum </v>
      </c>
      <c r="J179" s="82" t="str">
        <f t="shared" si="4"/>
        <v>Q1-Q4</v>
      </c>
      <c r="K179" s="22" t="str">
        <f t="shared" si="4"/>
        <v>Q1-Q4</v>
      </c>
      <c r="L179" s="22" t="str">
        <f t="shared" si="4"/>
        <v>Q1-Q4</v>
      </c>
      <c r="M179" s="22" t="str">
        <f t="shared" si="4"/>
        <v>Q1-Q4</v>
      </c>
      <c r="N179" s="238" t="str">
        <f t="shared" si="4"/>
        <v>Q1-Q4</v>
      </c>
      <c r="O179" s="16"/>
    </row>
    <row r="180" spans="1:15">
      <c r="A180" s="19"/>
      <c r="B180" s="19"/>
      <c r="C180" s="328"/>
      <c r="D180" s="19" t="s">
        <v>27</v>
      </c>
      <c r="E180" s="19"/>
      <c r="F180" s="30"/>
      <c r="G180" s="22"/>
      <c r="H180" s="19"/>
      <c r="I180" s="19"/>
      <c r="J180" s="82"/>
      <c r="K180" s="82"/>
      <c r="L180" s="82"/>
      <c r="M180" s="82"/>
      <c r="N180" s="44"/>
      <c r="O180" s="16"/>
    </row>
    <row r="181" spans="1:15">
      <c r="A181" s="19"/>
      <c r="B181" s="19"/>
      <c r="C181" s="328"/>
      <c r="D181" s="74"/>
      <c r="E181" s="74"/>
      <c r="F181" s="30"/>
      <c r="G181" s="22"/>
      <c r="H181" s="19"/>
      <c r="I181" s="19"/>
      <c r="J181" s="82"/>
      <c r="K181" s="82"/>
      <c r="L181" s="82"/>
      <c r="M181" s="82"/>
      <c r="N181" s="44"/>
      <c r="O181" s="16"/>
    </row>
    <row r="182" spans="1:15">
      <c r="A182" s="19">
        <v>59</v>
      </c>
      <c r="B182" s="325" t="s">
        <v>114</v>
      </c>
      <c r="C182" s="345" t="s">
        <v>117</v>
      </c>
      <c r="D182" s="114" t="s">
        <v>26</v>
      </c>
      <c r="E182" s="178" t="str">
        <f>Combined!$E$197</f>
        <v>UGX</v>
      </c>
      <c r="F182" s="130">
        <v>5000000</v>
      </c>
      <c r="G182" s="178" t="s">
        <v>102</v>
      </c>
      <c r="H182" s="251" t="str">
        <f t="shared" ref="H182:N182" si="5">H170</f>
        <v>RFQ</v>
      </c>
      <c r="I182" s="251" t="str">
        <f t="shared" si="5"/>
        <v xml:space="preserve">Lumpsum </v>
      </c>
      <c r="J182" s="82" t="str">
        <f t="shared" si="5"/>
        <v>Q1-Q4</v>
      </c>
      <c r="K182" s="22" t="str">
        <f t="shared" si="5"/>
        <v>Q1-Q4</v>
      </c>
      <c r="L182" s="22" t="str">
        <f t="shared" si="5"/>
        <v>Q1-Q4</v>
      </c>
      <c r="M182" s="22" t="str">
        <f t="shared" si="5"/>
        <v>Q1-Q4</v>
      </c>
      <c r="N182" s="238" t="str">
        <f t="shared" si="5"/>
        <v>Q1-Q4</v>
      </c>
      <c r="O182" s="16"/>
    </row>
    <row r="183" spans="1:15">
      <c r="A183" s="19"/>
      <c r="B183" s="19"/>
      <c r="C183" s="328"/>
      <c r="D183" s="19" t="s">
        <v>27</v>
      </c>
      <c r="E183" s="19"/>
      <c r="F183" s="30"/>
      <c r="G183" s="22"/>
      <c r="H183" s="19"/>
      <c r="I183" s="19"/>
      <c r="J183" s="82"/>
      <c r="K183" s="82"/>
      <c r="L183" s="82"/>
      <c r="M183" s="82"/>
      <c r="N183" s="44"/>
      <c r="O183" s="16"/>
    </row>
    <row r="184" spans="1:15">
      <c r="A184" s="19"/>
      <c r="B184" s="19"/>
      <c r="C184" s="328"/>
      <c r="D184" s="19"/>
      <c r="E184" s="19"/>
      <c r="F184" s="30"/>
      <c r="G184" s="22"/>
      <c r="H184" s="19"/>
      <c r="I184" s="19"/>
      <c r="J184" s="82"/>
      <c r="K184" s="82"/>
      <c r="L184" s="82"/>
      <c r="M184" s="82"/>
      <c r="N184" s="44"/>
      <c r="O184" s="16"/>
    </row>
    <row r="185" spans="1:15" ht="37.5">
      <c r="A185" s="19">
        <v>60</v>
      </c>
      <c r="B185" s="325" t="s">
        <v>114</v>
      </c>
      <c r="C185" s="346" t="s">
        <v>116</v>
      </c>
      <c r="D185" s="114" t="s">
        <v>26</v>
      </c>
      <c r="E185" s="178" t="str">
        <f>Combined!$E$197</f>
        <v>UGX</v>
      </c>
      <c r="F185" s="189">
        <v>12500000</v>
      </c>
      <c r="G185" s="178" t="s">
        <v>102</v>
      </c>
      <c r="H185" s="251" t="str">
        <f t="shared" ref="H185:N185" si="6">H170</f>
        <v>RFQ</v>
      </c>
      <c r="I185" s="251" t="str">
        <f t="shared" si="6"/>
        <v xml:space="preserve">Lumpsum </v>
      </c>
      <c r="J185" s="82" t="str">
        <f t="shared" si="6"/>
        <v>Q1-Q4</v>
      </c>
      <c r="K185" s="22" t="str">
        <f t="shared" si="6"/>
        <v>Q1-Q4</v>
      </c>
      <c r="L185" s="22" t="str">
        <f t="shared" si="6"/>
        <v>Q1-Q4</v>
      </c>
      <c r="M185" s="22" t="str">
        <f t="shared" si="6"/>
        <v>Q1-Q4</v>
      </c>
      <c r="N185" s="238" t="str">
        <f t="shared" si="6"/>
        <v>Q1-Q4</v>
      </c>
      <c r="O185" s="16"/>
    </row>
    <row r="186" spans="1:15">
      <c r="A186" s="19"/>
      <c r="B186" s="19"/>
      <c r="C186" s="340"/>
      <c r="D186" s="19" t="s">
        <v>27</v>
      </c>
      <c r="E186" s="19"/>
      <c r="F186" s="29"/>
      <c r="G186" s="22"/>
      <c r="H186" s="19"/>
      <c r="I186" s="19"/>
      <c r="J186" s="82"/>
      <c r="K186" s="82"/>
      <c r="L186" s="82"/>
      <c r="M186" s="82"/>
      <c r="N186" s="241"/>
      <c r="O186" s="16"/>
    </row>
    <row r="187" spans="1:15">
      <c r="A187" s="19"/>
      <c r="B187" s="19"/>
      <c r="C187" s="328"/>
      <c r="D187" s="19"/>
      <c r="E187" s="19"/>
      <c r="F187" s="30"/>
      <c r="G187" s="22"/>
      <c r="H187" s="19"/>
      <c r="I187" s="19"/>
      <c r="J187" s="82"/>
      <c r="K187" s="82"/>
      <c r="L187" s="82"/>
      <c r="M187" s="82"/>
      <c r="N187" s="44"/>
      <c r="O187" s="16"/>
    </row>
    <row r="188" spans="1:15" ht="37.5">
      <c r="A188" s="19">
        <v>61</v>
      </c>
      <c r="B188" s="325" t="s">
        <v>114</v>
      </c>
      <c r="C188" s="346" t="s">
        <v>115</v>
      </c>
      <c r="D188" s="114" t="s">
        <v>26</v>
      </c>
      <c r="E188" s="178" t="str">
        <f>Combined!$E$197</f>
        <v>UGX</v>
      </c>
      <c r="F188" s="130">
        <v>20000000</v>
      </c>
      <c r="G188" s="178" t="s">
        <v>102</v>
      </c>
      <c r="H188" s="251" t="str">
        <f t="shared" ref="H188:N188" si="7">H170</f>
        <v>RFQ</v>
      </c>
      <c r="I188" s="251" t="str">
        <f t="shared" si="7"/>
        <v xml:space="preserve">Lumpsum </v>
      </c>
      <c r="J188" s="82" t="str">
        <f t="shared" si="7"/>
        <v>Q1-Q4</v>
      </c>
      <c r="K188" s="22" t="str">
        <f t="shared" si="7"/>
        <v>Q1-Q4</v>
      </c>
      <c r="L188" s="22" t="str">
        <f t="shared" si="7"/>
        <v>Q1-Q4</v>
      </c>
      <c r="M188" s="22" t="str">
        <f t="shared" si="7"/>
        <v>Q1-Q4</v>
      </c>
      <c r="N188" s="238" t="str">
        <f t="shared" si="7"/>
        <v>Q1-Q4</v>
      </c>
      <c r="O188" s="16"/>
    </row>
    <row r="189" spans="1:15">
      <c r="A189" s="19"/>
      <c r="B189" s="19"/>
      <c r="C189" s="328"/>
      <c r="D189" s="19" t="s">
        <v>27</v>
      </c>
      <c r="E189" s="19"/>
      <c r="F189" s="30"/>
      <c r="G189" s="22"/>
      <c r="H189" s="19"/>
      <c r="I189" s="19"/>
      <c r="J189" s="82"/>
      <c r="K189" s="82"/>
      <c r="L189" s="82"/>
      <c r="M189" s="82"/>
      <c r="N189" s="241"/>
      <c r="O189" s="16"/>
    </row>
    <row r="190" spans="1:15">
      <c r="A190" s="19"/>
      <c r="B190" s="19"/>
      <c r="C190" s="328"/>
      <c r="D190" s="19"/>
      <c r="E190" s="19"/>
      <c r="F190" s="30"/>
      <c r="G190" s="22"/>
      <c r="H190" s="19"/>
      <c r="I190" s="19"/>
      <c r="J190" s="82"/>
      <c r="K190" s="82"/>
      <c r="L190" s="82"/>
      <c r="M190" s="82"/>
      <c r="N190" s="44"/>
      <c r="O190" s="16"/>
    </row>
    <row r="191" spans="1:15">
      <c r="A191" s="19">
        <v>62</v>
      </c>
      <c r="B191" s="325" t="str">
        <f>Consultancy!$B$74</f>
        <v>WURD</v>
      </c>
      <c r="C191" s="344" t="s">
        <v>107</v>
      </c>
      <c r="D191" s="89" t="s">
        <v>31</v>
      </c>
      <c r="E191" s="178" t="s">
        <v>38</v>
      </c>
      <c r="F191" s="188">
        <v>420000000</v>
      </c>
      <c r="G191" s="178" t="s">
        <v>108</v>
      </c>
      <c r="H191" s="19" t="s">
        <v>65</v>
      </c>
      <c r="I191" s="251" t="str">
        <f>$I$188</f>
        <v xml:space="preserve">Lumpsum </v>
      </c>
      <c r="J191" s="82">
        <v>43811</v>
      </c>
      <c r="K191" s="82">
        <f>J191+20</f>
        <v>43831</v>
      </c>
      <c r="L191" s="82">
        <f>K191+20</f>
        <v>43851</v>
      </c>
      <c r="M191" s="82">
        <f>L191+20</f>
        <v>43871</v>
      </c>
      <c r="N191" s="82">
        <f>M191+20</f>
        <v>43891</v>
      </c>
      <c r="O191" s="16"/>
    </row>
    <row r="192" spans="1:15">
      <c r="A192" s="19"/>
      <c r="B192" s="19"/>
      <c r="C192" s="328"/>
      <c r="D192" s="19" t="s">
        <v>27</v>
      </c>
      <c r="E192" s="19"/>
      <c r="F192" s="30"/>
      <c r="G192" s="22"/>
      <c r="H192" s="19"/>
      <c r="I192" s="19"/>
      <c r="J192" s="82"/>
      <c r="K192" s="82"/>
      <c r="L192" s="82"/>
      <c r="M192" s="82"/>
      <c r="N192" s="241"/>
      <c r="O192" s="16"/>
    </row>
    <row r="193" spans="1:15">
      <c r="A193" s="19"/>
      <c r="B193" s="19"/>
      <c r="C193" s="328"/>
      <c r="D193" s="19"/>
      <c r="E193" s="19"/>
      <c r="F193" s="30"/>
      <c r="G193" s="22"/>
      <c r="H193" s="19"/>
      <c r="I193" s="19"/>
      <c r="J193" s="82"/>
      <c r="K193" s="82"/>
      <c r="L193" s="82"/>
      <c r="M193" s="82"/>
      <c r="N193" s="44"/>
      <c r="O193" s="16"/>
    </row>
    <row r="194" spans="1:15">
      <c r="A194" s="19">
        <v>63</v>
      </c>
      <c r="B194" s="325" t="str">
        <f>Consultancy!$B$74</f>
        <v>WURD</v>
      </c>
      <c r="C194" s="347" t="s">
        <v>109</v>
      </c>
      <c r="D194" s="89" t="s">
        <v>26</v>
      </c>
      <c r="E194" s="178" t="s">
        <v>38</v>
      </c>
      <c r="F194" s="126">
        <v>200000000</v>
      </c>
      <c r="G194" s="178" t="s">
        <v>102</v>
      </c>
      <c r="H194" s="19" t="s">
        <v>75</v>
      </c>
      <c r="I194" s="251" t="str">
        <f>$I$188</f>
        <v xml:space="preserve">Lumpsum </v>
      </c>
      <c r="J194" s="82">
        <v>43811</v>
      </c>
      <c r="K194" s="82">
        <f>J194+20</f>
        <v>43831</v>
      </c>
      <c r="L194" s="82">
        <f>K194+20</f>
        <v>43851</v>
      </c>
      <c r="M194" s="82">
        <f>L194+20</f>
        <v>43871</v>
      </c>
      <c r="N194" s="82">
        <f>M194+20</f>
        <v>43891</v>
      </c>
      <c r="O194" s="16"/>
    </row>
    <row r="195" spans="1:15">
      <c r="A195" s="19"/>
      <c r="B195" s="19"/>
      <c r="C195" s="328"/>
      <c r="D195" s="19" t="s">
        <v>27</v>
      </c>
      <c r="E195" s="19"/>
      <c r="F195" s="30"/>
      <c r="G195" s="22"/>
      <c r="H195" s="19"/>
      <c r="I195" s="19"/>
      <c r="J195" s="82"/>
      <c r="K195" s="82"/>
      <c r="L195" s="82"/>
      <c r="M195" s="82"/>
      <c r="N195" s="44"/>
      <c r="O195" s="16"/>
    </row>
    <row r="196" spans="1:15">
      <c r="A196" s="19"/>
      <c r="B196" s="19"/>
      <c r="C196" s="328"/>
      <c r="D196" s="19"/>
      <c r="E196" s="19"/>
      <c r="F196" s="30"/>
      <c r="G196" s="22"/>
      <c r="H196" s="19"/>
      <c r="I196" s="19"/>
      <c r="J196" s="82"/>
      <c r="K196" s="82"/>
      <c r="L196" s="82"/>
      <c r="M196" s="82"/>
      <c r="N196" s="44"/>
      <c r="O196" s="16"/>
    </row>
    <row r="197" spans="1:15" ht="37.5">
      <c r="A197" s="19">
        <v>64</v>
      </c>
      <c r="B197" s="325" t="str">
        <f>Consultancy!$B$74</f>
        <v>WURD</v>
      </c>
      <c r="C197" s="344" t="s">
        <v>110</v>
      </c>
      <c r="D197" s="89" t="s">
        <v>26</v>
      </c>
      <c r="E197" s="178" t="s">
        <v>38</v>
      </c>
      <c r="F197" s="124">
        <v>100000000</v>
      </c>
      <c r="G197" s="178" t="s">
        <v>111</v>
      </c>
      <c r="H197" s="19" t="s">
        <v>64</v>
      </c>
      <c r="I197" s="251" t="str">
        <f>$I$188</f>
        <v xml:space="preserve">Lumpsum </v>
      </c>
      <c r="J197" s="82">
        <v>43811</v>
      </c>
      <c r="K197" s="82">
        <f>J197+20</f>
        <v>43831</v>
      </c>
      <c r="L197" s="82">
        <f>K197+20</f>
        <v>43851</v>
      </c>
      <c r="M197" s="82">
        <f>L197+20</f>
        <v>43871</v>
      </c>
      <c r="N197" s="82">
        <f>M197+20</f>
        <v>43891</v>
      </c>
      <c r="O197" s="16"/>
    </row>
    <row r="198" spans="1:15">
      <c r="A198" s="19"/>
      <c r="B198" s="19"/>
      <c r="C198" s="328"/>
      <c r="D198" s="19" t="s">
        <v>27</v>
      </c>
      <c r="E198" s="19"/>
      <c r="F198" s="30"/>
      <c r="G198" s="19"/>
      <c r="H198" s="19"/>
      <c r="I198" s="19"/>
      <c r="J198" s="82"/>
      <c r="K198" s="82"/>
      <c r="L198" s="82"/>
      <c r="M198" s="82"/>
      <c r="N198" s="44"/>
      <c r="O198" s="16"/>
    </row>
    <row r="199" spans="1:15">
      <c r="A199" s="19"/>
      <c r="B199" s="19"/>
      <c r="C199" s="328"/>
      <c r="D199" s="19"/>
      <c r="E199" s="19"/>
      <c r="F199" s="30"/>
      <c r="G199" s="19"/>
      <c r="H199" s="19"/>
      <c r="I199" s="19"/>
      <c r="J199" s="82"/>
      <c r="K199" s="82"/>
      <c r="L199" s="82"/>
      <c r="M199" s="82"/>
      <c r="N199" s="44"/>
      <c r="O199" s="16"/>
    </row>
    <row r="200" spans="1:15" ht="37.5">
      <c r="A200" s="19">
        <v>65</v>
      </c>
      <c r="B200" s="142" t="str">
        <f>Combined!$B$197</f>
        <v>WURD</v>
      </c>
      <c r="C200" s="348" t="s">
        <v>112</v>
      </c>
      <c r="D200" s="89" t="s">
        <v>26</v>
      </c>
      <c r="E200" s="167" t="str">
        <f>Combined!$E$197</f>
        <v>UGX</v>
      </c>
      <c r="F200" s="120">
        <v>55000000</v>
      </c>
      <c r="G200" s="178" t="s">
        <v>113</v>
      </c>
      <c r="H200" s="19" t="str">
        <f>H197</f>
        <v>RFQ</v>
      </c>
      <c r="I200" s="19" t="str">
        <f>I197</f>
        <v xml:space="preserve">Lumpsum </v>
      </c>
      <c r="J200" s="82" t="s">
        <v>349</v>
      </c>
      <c r="K200" s="82" t="str">
        <f>$J$200</f>
        <v>Q1-Q4</v>
      </c>
      <c r="L200" s="82" t="str">
        <f>$J$200</f>
        <v>Q1-Q4</v>
      </c>
      <c r="M200" s="82" t="str">
        <f>$J$200</f>
        <v>Q1-Q4</v>
      </c>
      <c r="N200" s="82" t="str">
        <f>$J$200</f>
        <v>Q1-Q4</v>
      </c>
      <c r="O200" s="16"/>
    </row>
    <row r="201" spans="1:15">
      <c r="A201" s="19"/>
      <c r="B201" s="19"/>
      <c r="C201" s="328"/>
      <c r="D201" s="19" t="s">
        <v>27</v>
      </c>
      <c r="E201" s="19"/>
      <c r="F201" s="30"/>
      <c r="G201" s="19"/>
      <c r="H201" s="19"/>
      <c r="I201" s="19"/>
      <c r="J201" s="82"/>
      <c r="K201" s="82"/>
      <c r="L201" s="82"/>
      <c r="M201" s="82"/>
      <c r="N201" s="44"/>
      <c r="O201" s="16"/>
    </row>
    <row r="202" spans="1:15">
      <c r="A202" s="19"/>
      <c r="B202" s="19"/>
      <c r="C202" s="328"/>
      <c r="D202" s="19"/>
      <c r="E202" s="19"/>
      <c r="F202" s="30"/>
      <c r="G202" s="19"/>
      <c r="H202" s="19"/>
      <c r="I202" s="19"/>
      <c r="J202" s="82"/>
      <c r="K202" s="82"/>
      <c r="L202" s="82"/>
      <c r="M202" s="82"/>
      <c r="N202" s="44"/>
      <c r="O202" s="16"/>
    </row>
    <row r="203" spans="1:15">
      <c r="A203" s="19">
        <v>66</v>
      </c>
      <c r="B203" s="84" t="s">
        <v>123</v>
      </c>
      <c r="C203" s="329" t="s">
        <v>124</v>
      </c>
      <c r="D203" s="19" t="str">
        <f>Consultancy!D135</f>
        <v>Plan</v>
      </c>
      <c r="E203" s="19" t="s">
        <v>38</v>
      </c>
      <c r="F203" s="30">
        <v>106343244</v>
      </c>
      <c r="G203" s="22" t="s">
        <v>63</v>
      </c>
      <c r="H203" s="19" t="str">
        <f t="shared" ref="H203:N203" si="8">H200</f>
        <v>RFQ</v>
      </c>
      <c r="I203" s="19" t="str">
        <f t="shared" si="8"/>
        <v xml:space="preserve">Lumpsum </v>
      </c>
      <c r="J203" s="82" t="str">
        <f t="shared" si="8"/>
        <v>Q1-Q4</v>
      </c>
      <c r="K203" s="82" t="str">
        <f t="shared" si="8"/>
        <v>Q1-Q4</v>
      </c>
      <c r="L203" s="82" t="str">
        <f t="shared" si="8"/>
        <v>Q1-Q4</v>
      </c>
      <c r="M203" s="82" t="str">
        <f t="shared" si="8"/>
        <v>Q1-Q4</v>
      </c>
      <c r="N203" s="241" t="str">
        <f t="shared" si="8"/>
        <v>Q1-Q4</v>
      </c>
      <c r="O203" s="16"/>
    </row>
    <row r="204" spans="1:15">
      <c r="A204" s="19"/>
      <c r="B204" s="19"/>
      <c r="C204" s="328"/>
      <c r="D204" s="19" t="s">
        <v>27</v>
      </c>
      <c r="E204" s="19"/>
      <c r="F204" s="30"/>
      <c r="G204" s="19"/>
      <c r="H204" s="19"/>
      <c r="I204" s="19"/>
      <c r="J204" s="82"/>
      <c r="K204" s="82"/>
      <c r="L204" s="82"/>
      <c r="M204" s="82"/>
      <c r="N204" s="44"/>
      <c r="O204" s="16"/>
    </row>
    <row r="205" spans="1:15">
      <c r="A205" s="19"/>
      <c r="B205" s="19"/>
      <c r="C205" s="328"/>
      <c r="D205" s="19"/>
      <c r="E205" s="19"/>
      <c r="F205" s="30"/>
      <c r="G205" s="19"/>
      <c r="H205" s="19"/>
      <c r="I205" s="19"/>
      <c r="J205" s="82"/>
      <c r="K205" s="82"/>
      <c r="L205" s="82"/>
      <c r="M205" s="82"/>
      <c r="N205" s="44"/>
      <c r="O205" s="16"/>
    </row>
    <row r="206" spans="1:15">
      <c r="A206" s="19">
        <v>67</v>
      </c>
      <c r="B206" s="84" t="s">
        <v>125</v>
      </c>
      <c r="C206" s="328" t="s">
        <v>126</v>
      </c>
      <c r="D206" s="19" t="str">
        <f>Consultancy!D105</f>
        <v xml:space="preserve">Plan </v>
      </c>
      <c r="E206" s="19" t="s">
        <v>38</v>
      </c>
      <c r="F206" s="30">
        <v>58500000</v>
      </c>
      <c r="G206" s="22" t="s">
        <v>63</v>
      </c>
      <c r="H206" s="19" t="str">
        <f t="shared" ref="H206:N206" si="9">H200</f>
        <v>RFQ</v>
      </c>
      <c r="I206" s="19" t="str">
        <f t="shared" si="9"/>
        <v xml:space="preserve">Lumpsum </v>
      </c>
      <c r="J206" s="82" t="str">
        <f t="shared" si="9"/>
        <v>Q1-Q4</v>
      </c>
      <c r="K206" s="82" t="str">
        <f t="shared" si="9"/>
        <v>Q1-Q4</v>
      </c>
      <c r="L206" s="82" t="str">
        <f t="shared" si="9"/>
        <v>Q1-Q4</v>
      </c>
      <c r="M206" s="82" t="str">
        <f t="shared" si="9"/>
        <v>Q1-Q4</v>
      </c>
      <c r="N206" s="241" t="str">
        <f t="shared" si="9"/>
        <v>Q1-Q4</v>
      </c>
      <c r="O206" s="16"/>
    </row>
    <row r="207" spans="1:15">
      <c r="A207" s="19"/>
      <c r="B207" s="19"/>
      <c r="C207" s="328"/>
      <c r="D207" s="19" t="s">
        <v>27</v>
      </c>
      <c r="E207" s="19"/>
      <c r="F207" s="30"/>
      <c r="G207" s="19"/>
      <c r="H207" s="19"/>
      <c r="I207" s="19"/>
      <c r="J207" s="82"/>
      <c r="K207" s="82"/>
      <c r="L207" s="82"/>
      <c r="M207" s="82"/>
      <c r="N207" s="44"/>
      <c r="O207" s="16"/>
    </row>
    <row r="208" spans="1:15">
      <c r="A208" s="19"/>
      <c r="B208" s="19"/>
      <c r="C208" s="328"/>
      <c r="D208" s="19"/>
      <c r="E208" s="19"/>
      <c r="F208" s="30"/>
      <c r="G208" s="19"/>
      <c r="H208" s="19"/>
      <c r="I208" s="19"/>
      <c r="J208" s="82"/>
      <c r="K208" s="82"/>
      <c r="L208" s="82"/>
      <c r="M208" s="82"/>
      <c r="N208" s="44"/>
      <c r="O208" s="16"/>
    </row>
    <row r="209" spans="1:15">
      <c r="A209" s="19">
        <v>68</v>
      </c>
      <c r="B209" s="84" t="str">
        <f>$B$206</f>
        <v xml:space="preserve">F&amp;A </v>
      </c>
      <c r="C209" s="328" t="s">
        <v>127</v>
      </c>
      <c r="D209" s="19" t="s">
        <v>26</v>
      </c>
      <c r="E209" s="19" t="s">
        <v>38</v>
      </c>
      <c r="F209" s="30">
        <v>4000000</v>
      </c>
      <c r="G209" s="22" t="s">
        <v>63</v>
      </c>
      <c r="H209" s="19" t="str">
        <f t="shared" ref="H209:N209" si="10">H200</f>
        <v>RFQ</v>
      </c>
      <c r="I209" s="19" t="str">
        <f t="shared" si="10"/>
        <v xml:space="preserve">Lumpsum </v>
      </c>
      <c r="J209" s="82" t="str">
        <f t="shared" si="10"/>
        <v>Q1-Q4</v>
      </c>
      <c r="K209" s="82" t="str">
        <f t="shared" si="10"/>
        <v>Q1-Q4</v>
      </c>
      <c r="L209" s="82" t="str">
        <f t="shared" si="10"/>
        <v>Q1-Q4</v>
      </c>
      <c r="M209" s="82" t="str">
        <f t="shared" si="10"/>
        <v>Q1-Q4</v>
      </c>
      <c r="N209" s="241" t="str">
        <f t="shared" si="10"/>
        <v>Q1-Q4</v>
      </c>
      <c r="O209" s="16"/>
    </row>
    <row r="210" spans="1:15">
      <c r="A210" s="19"/>
      <c r="B210" s="19"/>
      <c r="C210" s="328"/>
      <c r="D210" s="19" t="s">
        <v>27</v>
      </c>
      <c r="E210" s="19"/>
      <c r="F210" s="30"/>
      <c r="G210" s="19"/>
      <c r="H210" s="19"/>
      <c r="I210" s="19"/>
      <c r="J210" s="82"/>
      <c r="K210" s="82"/>
      <c r="L210" s="82"/>
      <c r="M210" s="82"/>
      <c r="N210" s="44"/>
      <c r="O210" s="16"/>
    </row>
    <row r="211" spans="1:15">
      <c r="A211" s="19"/>
      <c r="B211" s="19"/>
      <c r="C211" s="328"/>
      <c r="D211" s="19"/>
      <c r="E211" s="19"/>
      <c r="F211" s="30"/>
      <c r="G211" s="19"/>
      <c r="H211" s="19"/>
      <c r="I211" s="19"/>
      <c r="J211" s="82"/>
      <c r="K211" s="82"/>
      <c r="L211" s="82"/>
      <c r="M211" s="82"/>
      <c r="N211" s="44"/>
      <c r="O211" s="16"/>
    </row>
    <row r="212" spans="1:15">
      <c r="A212" s="19">
        <v>69</v>
      </c>
      <c r="B212" s="84" t="str">
        <f>$B$209</f>
        <v xml:space="preserve">F&amp;A </v>
      </c>
      <c r="C212" s="328" t="s">
        <v>128</v>
      </c>
      <c r="D212" s="19" t="s">
        <v>26</v>
      </c>
      <c r="E212" s="19" t="s">
        <v>38</v>
      </c>
      <c r="F212" s="30">
        <v>46000000</v>
      </c>
      <c r="G212" s="22" t="s">
        <v>63</v>
      </c>
      <c r="H212" s="19" t="str">
        <f t="shared" ref="H212:N212" si="11">H200</f>
        <v>RFQ</v>
      </c>
      <c r="I212" s="19" t="str">
        <f t="shared" si="11"/>
        <v xml:space="preserve">Lumpsum </v>
      </c>
      <c r="J212" s="82" t="str">
        <f t="shared" si="11"/>
        <v>Q1-Q4</v>
      </c>
      <c r="K212" s="82" t="str">
        <f t="shared" si="11"/>
        <v>Q1-Q4</v>
      </c>
      <c r="L212" s="82" t="str">
        <f t="shared" si="11"/>
        <v>Q1-Q4</v>
      </c>
      <c r="M212" s="82" t="str">
        <f t="shared" si="11"/>
        <v>Q1-Q4</v>
      </c>
      <c r="N212" s="241" t="str">
        <f t="shared" si="11"/>
        <v>Q1-Q4</v>
      </c>
      <c r="O212" s="16"/>
    </row>
    <row r="213" spans="1:15">
      <c r="A213" s="19"/>
      <c r="B213" s="19"/>
      <c r="C213" s="328"/>
      <c r="D213" s="19" t="s">
        <v>27</v>
      </c>
      <c r="E213" s="19"/>
      <c r="F213" s="30"/>
      <c r="G213" s="19"/>
      <c r="H213" s="19"/>
      <c r="I213" s="19"/>
      <c r="J213" s="82"/>
      <c r="K213" s="82"/>
      <c r="L213" s="82"/>
      <c r="M213" s="82"/>
      <c r="N213" s="44"/>
      <c r="O213" s="16"/>
    </row>
    <row r="214" spans="1:15">
      <c r="A214" s="19"/>
      <c r="B214" s="19"/>
      <c r="C214" s="328"/>
      <c r="D214" s="19"/>
      <c r="E214" s="19"/>
      <c r="F214" s="30"/>
      <c r="G214" s="19"/>
      <c r="H214" s="19"/>
      <c r="I214" s="19"/>
      <c r="J214" s="82"/>
      <c r="K214" s="82"/>
      <c r="L214" s="82"/>
      <c r="M214" s="82"/>
      <c r="N214" s="44"/>
      <c r="O214" s="16"/>
    </row>
    <row r="215" spans="1:15">
      <c r="A215" s="19">
        <v>70</v>
      </c>
      <c r="B215" s="84" t="str">
        <f>$B$209</f>
        <v xml:space="preserve">F&amp;A </v>
      </c>
      <c r="C215" s="328" t="s">
        <v>129</v>
      </c>
      <c r="D215" s="19" t="s">
        <v>26</v>
      </c>
      <c r="E215" s="19" t="s">
        <v>38</v>
      </c>
      <c r="F215" s="30">
        <v>4000000</v>
      </c>
      <c r="G215" s="22" t="s">
        <v>63</v>
      </c>
      <c r="H215" s="19" t="str">
        <f>H212</f>
        <v>RFQ</v>
      </c>
      <c r="I215" s="19" t="str">
        <f>I212</f>
        <v xml:space="preserve">Lumpsum </v>
      </c>
      <c r="J215" s="82" t="s">
        <v>349</v>
      </c>
      <c r="K215" s="82" t="str">
        <f>$J$200</f>
        <v>Q1-Q4</v>
      </c>
      <c r="L215" s="82" t="str">
        <f>$J$200</f>
        <v>Q1-Q4</v>
      </c>
      <c r="M215" s="82" t="str">
        <f>$J$200</f>
        <v>Q1-Q4</v>
      </c>
      <c r="N215" s="82" t="str">
        <f>$J$200</f>
        <v>Q1-Q4</v>
      </c>
      <c r="O215" s="16"/>
    </row>
    <row r="216" spans="1:15">
      <c r="A216" s="19"/>
      <c r="B216" s="19"/>
      <c r="C216" s="328"/>
      <c r="D216" s="19" t="s">
        <v>27</v>
      </c>
      <c r="E216" s="19"/>
      <c r="F216" s="30"/>
      <c r="G216" s="19"/>
      <c r="H216" s="19"/>
      <c r="I216" s="19"/>
      <c r="J216" s="82"/>
      <c r="K216" s="82"/>
      <c r="L216" s="82"/>
      <c r="M216" s="82"/>
      <c r="N216" s="44"/>
      <c r="O216" s="16"/>
    </row>
    <row r="217" spans="1:15">
      <c r="A217" s="19"/>
      <c r="B217" s="19"/>
      <c r="C217" s="328"/>
      <c r="D217" s="19"/>
      <c r="E217" s="19"/>
      <c r="F217" s="30"/>
      <c r="G217" s="19"/>
      <c r="H217" s="19"/>
      <c r="I217" s="19"/>
      <c r="J217" s="82"/>
      <c r="K217" s="82"/>
      <c r="L217" s="82"/>
      <c r="M217" s="82"/>
      <c r="N217" s="44"/>
      <c r="O217" s="16"/>
    </row>
    <row r="218" spans="1:15">
      <c r="A218" s="19">
        <v>71</v>
      </c>
      <c r="B218" s="84" t="s">
        <v>125</v>
      </c>
      <c r="C218" s="328" t="s">
        <v>130</v>
      </c>
      <c r="D218" s="19" t="s">
        <v>26</v>
      </c>
      <c r="E218" s="19" t="s">
        <v>38</v>
      </c>
      <c r="F218" s="30">
        <v>20000000</v>
      </c>
      <c r="G218" s="22" t="s">
        <v>63</v>
      </c>
      <c r="H218" s="19" t="str">
        <f>H215</f>
        <v>RFQ</v>
      </c>
      <c r="I218" s="19" t="str">
        <f>I215</f>
        <v xml:space="preserve">Lumpsum </v>
      </c>
      <c r="J218" s="82" t="s">
        <v>349</v>
      </c>
      <c r="K218" s="82" t="str">
        <f>$J$200</f>
        <v>Q1-Q4</v>
      </c>
      <c r="L218" s="82" t="str">
        <f>$J$200</f>
        <v>Q1-Q4</v>
      </c>
      <c r="M218" s="82" t="str">
        <f>$J$200</f>
        <v>Q1-Q4</v>
      </c>
      <c r="N218" s="82" t="str">
        <f>$J$200</f>
        <v>Q1-Q4</v>
      </c>
      <c r="O218" s="16"/>
    </row>
    <row r="219" spans="1:15">
      <c r="A219" s="19"/>
      <c r="B219" s="19"/>
      <c r="C219" s="328"/>
      <c r="D219" s="19" t="s">
        <v>27</v>
      </c>
      <c r="E219" s="19"/>
      <c r="F219" s="30"/>
      <c r="G219" s="19"/>
      <c r="H219" s="19"/>
      <c r="I219" s="19"/>
      <c r="J219" s="82"/>
      <c r="K219" s="82"/>
      <c r="L219" s="82"/>
      <c r="M219" s="82"/>
      <c r="N219" s="44"/>
      <c r="O219" s="16"/>
    </row>
    <row r="220" spans="1:15">
      <c r="A220" s="19"/>
      <c r="B220" s="19"/>
      <c r="C220" s="328"/>
      <c r="D220" s="19"/>
      <c r="E220" s="19"/>
      <c r="F220" s="30"/>
      <c r="G220" s="19"/>
      <c r="H220" s="19"/>
      <c r="I220" s="19"/>
      <c r="J220" s="82"/>
      <c r="K220" s="82"/>
      <c r="L220" s="82"/>
      <c r="M220" s="82"/>
      <c r="N220" s="44"/>
      <c r="O220" s="16"/>
    </row>
    <row r="221" spans="1:15">
      <c r="A221" s="19">
        <v>72</v>
      </c>
      <c r="B221" s="84" t="str">
        <f>$B$209</f>
        <v xml:space="preserve">F&amp;A </v>
      </c>
      <c r="C221" s="328" t="s">
        <v>131</v>
      </c>
      <c r="D221" s="19" t="s">
        <v>26</v>
      </c>
      <c r="E221" s="19" t="s">
        <v>38</v>
      </c>
      <c r="F221" s="30">
        <v>15000000</v>
      </c>
      <c r="G221" s="22" t="s">
        <v>63</v>
      </c>
      <c r="H221" s="19" t="str">
        <f>H218</f>
        <v>RFQ</v>
      </c>
      <c r="I221" s="19" t="str">
        <f>I218</f>
        <v xml:space="preserve">Lumpsum </v>
      </c>
      <c r="J221" s="82" t="s">
        <v>349</v>
      </c>
      <c r="K221" s="82" t="str">
        <f>$J$200</f>
        <v>Q1-Q4</v>
      </c>
      <c r="L221" s="82" t="str">
        <f>$J$200</f>
        <v>Q1-Q4</v>
      </c>
      <c r="M221" s="82" t="str">
        <f>$J$200</f>
        <v>Q1-Q4</v>
      </c>
      <c r="N221" s="82" t="str">
        <f>$J$200</f>
        <v>Q1-Q4</v>
      </c>
      <c r="O221" s="16"/>
    </row>
    <row r="222" spans="1:15">
      <c r="A222" s="19"/>
      <c r="B222" s="19"/>
      <c r="C222" s="328"/>
      <c r="D222" s="19" t="s">
        <v>27</v>
      </c>
      <c r="E222" s="19"/>
      <c r="F222" s="30"/>
      <c r="G222" s="19"/>
      <c r="H222" s="19"/>
      <c r="I222" s="19"/>
      <c r="J222" s="82"/>
      <c r="K222" s="82"/>
      <c r="L222" s="82"/>
      <c r="M222" s="82"/>
      <c r="N222" s="44"/>
      <c r="O222" s="16"/>
    </row>
    <row r="223" spans="1:15">
      <c r="A223" s="19"/>
      <c r="B223" s="19"/>
      <c r="C223" s="328"/>
      <c r="D223" s="19"/>
      <c r="E223" s="19"/>
      <c r="F223" s="30"/>
      <c r="G223" s="19"/>
      <c r="H223" s="19"/>
      <c r="I223" s="19"/>
      <c r="J223" s="82"/>
      <c r="K223" s="82"/>
      <c r="L223" s="82"/>
      <c r="M223" s="82"/>
      <c r="N223" s="44"/>
      <c r="O223" s="16"/>
    </row>
    <row r="224" spans="1:15">
      <c r="A224" s="19">
        <v>73</v>
      </c>
      <c r="B224" s="84" t="str">
        <f>$B$221</f>
        <v xml:space="preserve">F&amp;A </v>
      </c>
      <c r="C224" s="328" t="s">
        <v>134</v>
      </c>
      <c r="D224" s="19" t="s">
        <v>26</v>
      </c>
      <c r="E224" s="19" t="s">
        <v>38</v>
      </c>
      <c r="F224" s="30">
        <v>9000000</v>
      </c>
      <c r="G224" s="19" t="s">
        <v>63</v>
      </c>
      <c r="H224" s="19" t="str">
        <f>H221</f>
        <v>RFQ</v>
      </c>
      <c r="I224" s="19" t="str">
        <f>I221</f>
        <v xml:space="preserve">Lumpsum </v>
      </c>
      <c r="J224" s="82" t="s">
        <v>349</v>
      </c>
      <c r="K224" s="82" t="str">
        <f>$J$200</f>
        <v>Q1-Q4</v>
      </c>
      <c r="L224" s="82" t="str">
        <f>$J$200</f>
        <v>Q1-Q4</v>
      </c>
      <c r="M224" s="82" t="str">
        <f>$J$200</f>
        <v>Q1-Q4</v>
      </c>
      <c r="N224" s="82" t="str">
        <f>$J$200</f>
        <v>Q1-Q4</v>
      </c>
      <c r="O224" s="16"/>
    </row>
    <row r="225" spans="1:17">
      <c r="A225" s="19"/>
      <c r="B225" s="19"/>
      <c r="C225" s="328"/>
      <c r="D225" s="19" t="s">
        <v>27</v>
      </c>
      <c r="E225" s="19"/>
      <c r="F225" s="30"/>
      <c r="G225" s="19"/>
      <c r="H225" s="19"/>
      <c r="I225" s="19"/>
      <c r="J225" s="82"/>
      <c r="K225" s="82"/>
      <c r="L225" s="82"/>
      <c r="M225" s="82"/>
      <c r="N225" s="44"/>
      <c r="O225" s="16"/>
    </row>
    <row r="226" spans="1:17">
      <c r="A226" s="19"/>
      <c r="B226" s="19"/>
      <c r="C226" s="328"/>
      <c r="D226" s="19"/>
      <c r="E226" s="19"/>
      <c r="F226" s="30"/>
      <c r="G226" s="19"/>
      <c r="H226" s="19"/>
      <c r="I226" s="19"/>
      <c r="J226" s="82"/>
      <c r="K226" s="82"/>
      <c r="L226" s="82"/>
      <c r="M226" s="82"/>
      <c r="N226" s="44"/>
      <c r="O226" s="16"/>
    </row>
    <row r="227" spans="1:17">
      <c r="A227" s="19">
        <v>74</v>
      </c>
      <c r="B227" s="84" t="str">
        <f>$B$161</f>
        <v>WQM/IMBCP</v>
      </c>
      <c r="C227" s="328" t="s">
        <v>138</v>
      </c>
      <c r="D227" s="19" t="s">
        <v>26</v>
      </c>
      <c r="E227" s="19" t="s">
        <v>38</v>
      </c>
      <c r="F227" s="30">
        <v>5000000</v>
      </c>
      <c r="G227" s="19" t="str">
        <f>$G$224</f>
        <v>GOU</v>
      </c>
      <c r="H227" s="19" t="str">
        <f>H224</f>
        <v>RFQ</v>
      </c>
      <c r="I227" s="19" t="str">
        <f>I224</f>
        <v xml:space="preserve">Lumpsum </v>
      </c>
      <c r="J227" s="82" t="s">
        <v>349</v>
      </c>
      <c r="K227" s="82" t="str">
        <f>$J$200</f>
        <v>Q1-Q4</v>
      </c>
      <c r="L227" s="82" t="str">
        <f>$J$200</f>
        <v>Q1-Q4</v>
      </c>
      <c r="M227" s="82" t="str">
        <f>$J$200</f>
        <v>Q1-Q4</v>
      </c>
      <c r="N227" s="82" t="str">
        <f>$J$200</f>
        <v>Q1-Q4</v>
      </c>
      <c r="O227" s="16"/>
    </row>
    <row r="228" spans="1:17">
      <c r="A228" s="19"/>
      <c r="B228" s="19"/>
      <c r="C228" s="328"/>
      <c r="D228" s="19" t="s">
        <v>27</v>
      </c>
      <c r="E228" s="19"/>
      <c r="F228" s="30"/>
      <c r="G228" s="19"/>
      <c r="H228" s="19"/>
      <c r="I228" s="19"/>
      <c r="J228" s="82"/>
      <c r="K228" s="82"/>
      <c r="L228" s="82"/>
      <c r="M228" s="82"/>
      <c r="N228" s="44"/>
      <c r="O228" s="16"/>
    </row>
    <row r="229" spans="1:17">
      <c r="A229" s="19"/>
      <c r="B229" s="19"/>
      <c r="C229" s="328"/>
      <c r="D229" s="19"/>
      <c r="E229" s="19"/>
      <c r="F229" s="30"/>
      <c r="G229" s="19"/>
      <c r="H229" s="19"/>
      <c r="I229" s="19"/>
      <c r="J229" s="82"/>
      <c r="K229" s="82"/>
      <c r="L229" s="82"/>
      <c r="M229" s="82"/>
      <c r="N229" s="44"/>
      <c r="O229" s="16"/>
    </row>
    <row r="230" spans="1:17">
      <c r="A230" s="19">
        <v>75</v>
      </c>
      <c r="B230" s="84" t="str">
        <f>$B$161</f>
        <v>WQM/IMBCP</v>
      </c>
      <c r="C230" s="328" t="s">
        <v>139</v>
      </c>
      <c r="D230" s="19" t="s">
        <v>26</v>
      </c>
      <c r="E230" s="19" t="s">
        <v>38</v>
      </c>
      <c r="F230" s="30">
        <v>25000000</v>
      </c>
      <c r="G230" s="19" t="str">
        <f>$G$227</f>
        <v>GOU</v>
      </c>
      <c r="H230" s="19" t="str">
        <f>H227</f>
        <v>RFQ</v>
      </c>
      <c r="I230" s="19" t="str">
        <f>I227</f>
        <v xml:space="preserve">Lumpsum </v>
      </c>
      <c r="J230" s="82" t="s">
        <v>349</v>
      </c>
      <c r="K230" s="82" t="str">
        <f>$J$200</f>
        <v>Q1-Q4</v>
      </c>
      <c r="L230" s="82" t="str">
        <f>$J$200</f>
        <v>Q1-Q4</v>
      </c>
      <c r="M230" s="82" t="str">
        <f>$J$200</f>
        <v>Q1-Q4</v>
      </c>
      <c r="N230" s="82" t="str">
        <f>$J$200</f>
        <v>Q1-Q4</v>
      </c>
      <c r="O230" s="16"/>
    </row>
    <row r="231" spans="1:17">
      <c r="A231" s="19"/>
      <c r="B231" s="19"/>
      <c r="C231" s="328"/>
      <c r="D231" s="19" t="s">
        <v>27</v>
      </c>
      <c r="E231" s="19"/>
      <c r="F231" s="75"/>
      <c r="G231" s="19"/>
      <c r="H231" s="19"/>
      <c r="I231" s="19"/>
      <c r="J231" s="82"/>
      <c r="K231" s="82"/>
      <c r="L231" s="82"/>
      <c r="M231" s="82"/>
      <c r="N231" s="241"/>
      <c r="O231" s="16"/>
    </row>
    <row r="232" spans="1:17">
      <c r="A232" s="19"/>
      <c r="B232" s="19"/>
      <c r="C232" s="328"/>
      <c r="D232" s="19"/>
      <c r="E232" s="19"/>
      <c r="F232" s="30"/>
      <c r="G232" s="19"/>
      <c r="H232" s="19"/>
      <c r="I232" s="19"/>
      <c r="J232" s="82"/>
      <c r="K232" s="82"/>
      <c r="L232" s="82"/>
      <c r="M232" s="82"/>
      <c r="N232" s="241"/>
      <c r="O232" s="16"/>
    </row>
    <row r="233" spans="1:17" ht="42.75">
      <c r="A233" s="19">
        <v>76</v>
      </c>
      <c r="B233" s="84" t="str">
        <f>$B$161</f>
        <v>WQM/IMBCP</v>
      </c>
      <c r="C233" s="329" t="s">
        <v>140</v>
      </c>
      <c r="D233" s="19" t="s">
        <v>26</v>
      </c>
      <c r="E233" s="19" t="s">
        <v>38</v>
      </c>
      <c r="F233" s="30">
        <v>10000000</v>
      </c>
      <c r="G233" s="19" t="s">
        <v>63</v>
      </c>
      <c r="H233" s="19" t="str">
        <f>H230</f>
        <v>RFQ</v>
      </c>
      <c r="I233" s="19" t="str">
        <f>I230</f>
        <v xml:space="preserve">Lumpsum </v>
      </c>
      <c r="J233" s="82" t="s">
        <v>349</v>
      </c>
      <c r="K233" s="82" t="str">
        <f>$J$200</f>
        <v>Q1-Q4</v>
      </c>
      <c r="L233" s="82" t="str">
        <f>$J$200</f>
        <v>Q1-Q4</v>
      </c>
      <c r="M233" s="82" t="str">
        <f>$J$200</f>
        <v>Q1-Q4</v>
      </c>
      <c r="N233" s="82" t="str">
        <f>$J$200</f>
        <v>Q1-Q4</v>
      </c>
      <c r="O233" s="16"/>
      <c r="Q233" s="8"/>
    </row>
    <row r="234" spans="1:17">
      <c r="A234" s="19"/>
      <c r="B234" s="19"/>
      <c r="C234" s="328"/>
      <c r="D234" s="19" t="s">
        <v>27</v>
      </c>
      <c r="E234" s="19"/>
      <c r="F234" s="30"/>
      <c r="G234" s="19"/>
      <c r="H234" s="19"/>
      <c r="I234" s="19"/>
      <c r="J234" s="82"/>
      <c r="K234" s="82"/>
      <c r="L234" s="82"/>
      <c r="M234" s="82"/>
      <c r="N234" s="44"/>
      <c r="O234" s="16"/>
      <c r="Q234" s="8"/>
    </row>
    <row r="235" spans="1:17">
      <c r="A235" s="19"/>
      <c r="B235" s="19"/>
      <c r="C235" s="328"/>
      <c r="D235" s="19"/>
      <c r="E235" s="19"/>
      <c r="F235" s="30"/>
      <c r="G235" s="19"/>
      <c r="H235" s="19"/>
      <c r="I235" s="19"/>
      <c r="J235" s="82"/>
      <c r="K235" s="82"/>
      <c r="L235" s="82"/>
      <c r="M235" s="82"/>
      <c r="N235" s="44"/>
      <c r="O235" s="16"/>
    </row>
    <row r="236" spans="1:17" ht="63">
      <c r="A236" s="19">
        <v>77</v>
      </c>
      <c r="B236" s="84" t="str">
        <f>$B$233</f>
        <v>WQM/IMBCP</v>
      </c>
      <c r="C236" s="329" t="s">
        <v>141</v>
      </c>
      <c r="D236" s="19" t="s">
        <v>26</v>
      </c>
      <c r="E236" s="19" t="str">
        <f>$E$233</f>
        <v>UGX</v>
      </c>
      <c r="F236" s="30">
        <v>100000000</v>
      </c>
      <c r="G236" s="19" t="str">
        <f>$G$233</f>
        <v>GOU</v>
      </c>
      <c r="H236" s="19" t="str">
        <f>H233</f>
        <v>RFQ</v>
      </c>
      <c r="I236" s="19" t="str">
        <f>I233</f>
        <v xml:space="preserve">Lumpsum </v>
      </c>
      <c r="J236" s="82" t="s">
        <v>349</v>
      </c>
      <c r="K236" s="82" t="str">
        <f>$J$200</f>
        <v>Q1-Q4</v>
      </c>
      <c r="L236" s="82" t="str">
        <f>$J$200</f>
        <v>Q1-Q4</v>
      </c>
      <c r="M236" s="82" t="str">
        <f>$J$200</f>
        <v>Q1-Q4</v>
      </c>
      <c r="N236" s="82" t="str">
        <f>$J$200</f>
        <v>Q1-Q4</v>
      </c>
      <c r="O236" s="16"/>
    </row>
    <row r="237" spans="1:17">
      <c r="A237" s="19"/>
      <c r="B237" s="19"/>
      <c r="C237" s="328"/>
      <c r="D237" s="19" t="s">
        <v>27</v>
      </c>
      <c r="E237" s="19"/>
      <c r="F237" s="30"/>
      <c r="G237" s="19"/>
      <c r="H237" s="19"/>
      <c r="I237" s="19"/>
      <c r="J237" s="82"/>
      <c r="K237" s="82"/>
      <c r="L237" s="82"/>
      <c r="M237" s="82"/>
      <c r="N237" s="44"/>
      <c r="O237" s="16"/>
    </row>
    <row r="238" spans="1:17">
      <c r="A238" s="19"/>
      <c r="B238" s="19"/>
      <c r="C238" s="328"/>
      <c r="D238" s="19"/>
      <c r="E238" s="19"/>
      <c r="F238" s="30"/>
      <c r="G238" s="19"/>
      <c r="H238" s="19"/>
      <c r="I238" s="19"/>
      <c r="J238" s="82"/>
      <c r="K238" s="82"/>
      <c r="L238" s="82"/>
      <c r="M238" s="82"/>
      <c r="N238" s="44"/>
      <c r="O238" s="16"/>
    </row>
    <row r="239" spans="1:17" ht="42.75">
      <c r="A239" s="19">
        <v>78</v>
      </c>
      <c r="B239" s="84" t="str">
        <f>$B$236</f>
        <v>WQM/IMBCP</v>
      </c>
      <c r="C239" s="329" t="s">
        <v>143</v>
      </c>
      <c r="D239" s="19" t="s">
        <v>26</v>
      </c>
      <c r="E239" s="19" t="str">
        <f>$E$236</f>
        <v>UGX</v>
      </c>
      <c r="F239" s="30">
        <v>55000000</v>
      </c>
      <c r="G239" s="19" t="str">
        <f>$G$236</f>
        <v>GOU</v>
      </c>
      <c r="H239" s="19" t="str">
        <f>H236</f>
        <v>RFQ</v>
      </c>
      <c r="I239" s="19" t="str">
        <f>I236</f>
        <v xml:space="preserve">Lumpsum </v>
      </c>
      <c r="J239" s="82" t="s">
        <v>349</v>
      </c>
      <c r="K239" s="82" t="str">
        <f>$J$200</f>
        <v>Q1-Q4</v>
      </c>
      <c r="L239" s="82" t="str">
        <f>$J$200</f>
        <v>Q1-Q4</v>
      </c>
      <c r="M239" s="82" t="str">
        <f>$J$200</f>
        <v>Q1-Q4</v>
      </c>
      <c r="N239" s="82" t="str">
        <f>$J$200</f>
        <v>Q1-Q4</v>
      </c>
      <c r="O239" s="16"/>
    </row>
    <row r="240" spans="1:17">
      <c r="A240" s="19"/>
      <c r="B240" s="19"/>
      <c r="C240" s="328"/>
      <c r="D240" s="19" t="s">
        <v>27</v>
      </c>
      <c r="E240" s="19"/>
      <c r="F240" s="30"/>
      <c r="G240" s="19"/>
      <c r="H240" s="19"/>
      <c r="I240" s="19"/>
      <c r="J240" s="82"/>
      <c r="K240" s="82"/>
      <c r="L240" s="82"/>
      <c r="M240" s="82"/>
      <c r="N240" s="44"/>
      <c r="O240" s="16"/>
    </row>
    <row r="241" spans="1:15">
      <c r="A241" s="19"/>
      <c r="B241" s="19"/>
      <c r="C241" s="328"/>
      <c r="D241" s="19"/>
      <c r="E241" s="19"/>
      <c r="F241" s="30"/>
      <c r="G241" s="19"/>
      <c r="H241" s="19"/>
      <c r="I241" s="19"/>
      <c r="J241" s="82"/>
      <c r="K241" s="82"/>
      <c r="L241" s="82"/>
      <c r="M241" s="82"/>
      <c r="N241" s="44"/>
      <c r="O241" s="16"/>
    </row>
    <row r="242" spans="1:15" ht="123.75">
      <c r="A242" s="19">
        <v>79</v>
      </c>
      <c r="B242" s="84" t="s">
        <v>145</v>
      </c>
      <c r="C242" s="329" t="s">
        <v>144</v>
      </c>
      <c r="D242" s="19" t="s">
        <v>26</v>
      </c>
      <c r="E242" s="19" t="s">
        <v>46</v>
      </c>
      <c r="F242" s="30">
        <v>1500000</v>
      </c>
      <c r="G242" s="19" t="s">
        <v>146</v>
      </c>
      <c r="H242" s="19" t="s">
        <v>355</v>
      </c>
      <c r="I242" s="19" t="str">
        <f>I239</f>
        <v xml:space="preserve">Lumpsum </v>
      </c>
      <c r="J242" s="82">
        <v>43677</v>
      </c>
      <c r="K242" s="82">
        <f>J242+30</f>
        <v>43707</v>
      </c>
      <c r="L242" s="82">
        <f>K242+30</f>
        <v>43737</v>
      </c>
      <c r="M242" s="82">
        <f>L242+30</f>
        <v>43767</v>
      </c>
      <c r="N242" s="82">
        <f>M242+30</f>
        <v>43797</v>
      </c>
      <c r="O242" s="16"/>
    </row>
    <row r="243" spans="1:15">
      <c r="A243" s="19"/>
      <c r="B243" s="19"/>
      <c r="C243" s="328"/>
      <c r="D243" s="19" t="s">
        <v>27</v>
      </c>
      <c r="E243" s="19"/>
      <c r="F243" s="30"/>
      <c r="G243" s="19"/>
      <c r="H243" s="19"/>
      <c r="I243" s="19"/>
      <c r="J243" s="82"/>
      <c r="K243" s="82"/>
      <c r="L243" s="82"/>
      <c r="M243" s="82"/>
      <c r="N243" s="44"/>
      <c r="O243" s="16"/>
    </row>
    <row r="244" spans="1:15">
      <c r="A244" s="19"/>
      <c r="B244" s="19"/>
      <c r="C244" s="328"/>
      <c r="D244" s="19"/>
      <c r="E244" s="19"/>
      <c r="F244" s="30"/>
      <c r="G244" s="19"/>
      <c r="H244" s="19"/>
      <c r="I244" s="19"/>
      <c r="J244" s="82"/>
      <c r="K244" s="82"/>
      <c r="L244" s="82"/>
      <c r="M244" s="82"/>
      <c r="N244" s="44"/>
      <c r="O244" s="16"/>
    </row>
    <row r="245" spans="1:15" ht="123.75">
      <c r="A245" s="19">
        <v>80</v>
      </c>
      <c r="B245" s="84" t="str">
        <f>$B$242</f>
        <v>UWSSD/ERT</v>
      </c>
      <c r="C245" s="329" t="s">
        <v>147</v>
      </c>
      <c r="D245" s="19" t="s">
        <v>26</v>
      </c>
      <c r="E245" s="19" t="str">
        <f>E242</f>
        <v>USD</v>
      </c>
      <c r="F245" s="30">
        <f>F242</f>
        <v>1500000</v>
      </c>
      <c r="G245" s="19" t="str">
        <f>G242</f>
        <v xml:space="preserve">Donor </v>
      </c>
      <c r="H245" s="19" t="str">
        <f t="shared" ref="H245:N245" si="12">H242</f>
        <v>ICB</v>
      </c>
      <c r="I245" s="19" t="str">
        <f t="shared" si="12"/>
        <v xml:space="preserve">Lumpsum </v>
      </c>
      <c r="J245" s="82">
        <f t="shared" si="12"/>
        <v>43677</v>
      </c>
      <c r="K245" s="82">
        <f t="shared" si="12"/>
        <v>43707</v>
      </c>
      <c r="L245" s="82">
        <f t="shared" si="12"/>
        <v>43737</v>
      </c>
      <c r="M245" s="82">
        <f t="shared" si="12"/>
        <v>43767</v>
      </c>
      <c r="N245" s="241">
        <f t="shared" si="12"/>
        <v>43797</v>
      </c>
      <c r="O245" s="16"/>
    </row>
    <row r="246" spans="1:15">
      <c r="A246" s="19"/>
      <c r="B246" s="19"/>
      <c r="C246" s="328"/>
      <c r="D246" s="19" t="s">
        <v>27</v>
      </c>
      <c r="E246" s="19"/>
      <c r="F246" s="30"/>
      <c r="G246" s="19"/>
      <c r="H246" s="19"/>
      <c r="I246" s="19"/>
      <c r="J246" s="82"/>
      <c r="K246" s="82"/>
      <c r="L246" s="82"/>
      <c r="M246" s="82"/>
      <c r="N246" s="44"/>
      <c r="O246" s="16"/>
    </row>
    <row r="247" spans="1:15">
      <c r="A247" s="19"/>
      <c r="B247" s="19"/>
      <c r="C247" s="328"/>
      <c r="D247" s="19"/>
      <c r="E247" s="19"/>
      <c r="F247" s="30"/>
      <c r="G247" s="19"/>
      <c r="H247" s="19"/>
      <c r="I247" s="19"/>
      <c r="J247" s="82"/>
      <c r="K247" s="82"/>
      <c r="L247" s="82"/>
      <c r="M247" s="82"/>
      <c r="N247" s="44"/>
      <c r="O247" s="16"/>
    </row>
    <row r="248" spans="1:15" ht="42.75">
      <c r="A248" s="19">
        <v>81</v>
      </c>
      <c r="B248" s="84" t="s">
        <v>149</v>
      </c>
      <c r="C248" s="355" t="s">
        <v>529</v>
      </c>
      <c r="D248" s="19" t="s">
        <v>26</v>
      </c>
      <c r="E248" s="19" t="s">
        <v>38</v>
      </c>
      <c r="F248" s="30">
        <v>6542044000</v>
      </c>
      <c r="G248" s="19" t="str">
        <f>$G$245</f>
        <v xml:space="preserve">Donor </v>
      </c>
      <c r="H248" s="19" t="s">
        <v>355</v>
      </c>
      <c r="I248" s="19" t="str">
        <f>I245</f>
        <v xml:space="preserve">Lumpsum </v>
      </c>
      <c r="J248" s="82">
        <v>43677</v>
      </c>
      <c r="K248" s="82">
        <f>J248+30</f>
        <v>43707</v>
      </c>
      <c r="L248" s="82">
        <f>K248+30</f>
        <v>43737</v>
      </c>
      <c r="M248" s="82">
        <f>L248+30</f>
        <v>43767</v>
      </c>
      <c r="N248" s="82">
        <f>M248+30</f>
        <v>43797</v>
      </c>
      <c r="O248" s="16"/>
    </row>
    <row r="249" spans="1:15">
      <c r="A249" s="19"/>
      <c r="B249" s="19"/>
      <c r="C249" s="389"/>
      <c r="D249" s="19" t="s">
        <v>27</v>
      </c>
      <c r="E249" s="19"/>
      <c r="F249" s="30"/>
      <c r="G249" s="19"/>
      <c r="H249" s="19"/>
      <c r="I249" s="19"/>
      <c r="J249" s="82"/>
      <c r="K249" s="82"/>
      <c r="L249" s="82"/>
      <c r="M249" s="82"/>
      <c r="N249" s="44"/>
      <c r="O249" s="16"/>
    </row>
    <row r="250" spans="1:15">
      <c r="A250" s="19"/>
      <c r="B250" s="19"/>
      <c r="C250" s="389"/>
      <c r="D250" s="19"/>
      <c r="E250" s="19"/>
      <c r="F250" s="30"/>
      <c r="G250" s="19"/>
      <c r="H250" s="19"/>
      <c r="I250" s="19"/>
      <c r="J250" s="82"/>
      <c r="K250" s="82"/>
      <c r="L250" s="82"/>
      <c r="M250" s="82"/>
      <c r="N250" s="44"/>
      <c r="O250" s="16"/>
    </row>
    <row r="251" spans="1:15" ht="63">
      <c r="A251" s="19">
        <v>82</v>
      </c>
      <c r="B251" s="84" t="s">
        <v>149</v>
      </c>
      <c r="C251" s="355" t="str">
        <f>'[2]Draft FIEFOC Proc Plan 19-20'!$D$6</f>
        <v>Procurement of Excavators Lot 1: 2No Hydraulic Excavators; Lot 2: 5No Backhoe Excavators for the Irrigation schmes</v>
      </c>
      <c r="D251" s="19" t="s">
        <v>26</v>
      </c>
      <c r="E251" s="19" t="str">
        <f>$E$248</f>
        <v>UGX</v>
      </c>
      <c r="F251" s="30">
        <v>4500051000</v>
      </c>
      <c r="G251" s="19" t="s">
        <v>146</v>
      </c>
      <c r="H251" s="19" t="s">
        <v>355</v>
      </c>
      <c r="I251" s="19" t="str">
        <f>I248</f>
        <v xml:space="preserve">Lumpsum </v>
      </c>
      <c r="J251" s="82">
        <v>43677</v>
      </c>
      <c r="K251" s="82">
        <f>J251+30</f>
        <v>43707</v>
      </c>
      <c r="L251" s="82">
        <f>K251+30</f>
        <v>43737</v>
      </c>
      <c r="M251" s="82">
        <f>L251+30</f>
        <v>43767</v>
      </c>
      <c r="N251" s="82">
        <f>M251+30</f>
        <v>43797</v>
      </c>
      <c r="O251" s="16"/>
    </row>
    <row r="252" spans="1:15">
      <c r="A252" s="19"/>
      <c r="B252" s="19"/>
      <c r="C252" s="389"/>
      <c r="D252" s="19" t="s">
        <v>27</v>
      </c>
      <c r="E252" s="19"/>
      <c r="F252" s="30"/>
      <c r="G252" s="19"/>
      <c r="H252" s="19"/>
      <c r="I252" s="19"/>
      <c r="J252" s="82"/>
      <c r="K252" s="82"/>
      <c r="L252" s="82"/>
      <c r="M252" s="82"/>
      <c r="N252" s="44"/>
      <c r="O252" s="16"/>
    </row>
    <row r="253" spans="1:15">
      <c r="A253" s="19"/>
      <c r="B253" s="19"/>
      <c r="C253" s="389"/>
      <c r="D253" s="19"/>
      <c r="E253" s="19"/>
      <c r="F253" s="30"/>
      <c r="G253" s="19"/>
      <c r="H253" s="19"/>
      <c r="I253" s="19"/>
      <c r="J253" s="82"/>
      <c r="K253" s="82"/>
      <c r="L253" s="82"/>
      <c r="M253" s="82"/>
      <c r="N253" s="44"/>
      <c r="O253" s="16"/>
    </row>
    <row r="254" spans="1:15" ht="42.75">
      <c r="A254" s="19">
        <v>83</v>
      </c>
      <c r="B254" s="84" t="s">
        <v>149</v>
      </c>
      <c r="C254" s="355" t="s">
        <v>530</v>
      </c>
      <c r="D254" s="19" t="s">
        <v>26</v>
      </c>
      <c r="E254" s="19" t="str">
        <f>$E$251</f>
        <v>UGX</v>
      </c>
      <c r="F254" s="30">
        <v>4178780000</v>
      </c>
      <c r="G254" s="19" t="str">
        <f>$G$251</f>
        <v xml:space="preserve">Donor </v>
      </c>
      <c r="H254" s="19" t="s">
        <v>355</v>
      </c>
      <c r="I254" s="19" t="str">
        <f>I251</f>
        <v xml:space="preserve">Lumpsum </v>
      </c>
      <c r="J254" s="82">
        <v>43677</v>
      </c>
      <c r="K254" s="82">
        <f>J254+30</f>
        <v>43707</v>
      </c>
      <c r="L254" s="82">
        <f>K254+30</f>
        <v>43737</v>
      </c>
      <c r="M254" s="82">
        <f>L254+30</f>
        <v>43767</v>
      </c>
      <c r="N254" s="82">
        <f>M254+30</f>
        <v>43797</v>
      </c>
      <c r="O254" s="16"/>
    </row>
    <row r="255" spans="1:15">
      <c r="A255" s="19"/>
      <c r="B255" s="19"/>
      <c r="C255" s="355"/>
      <c r="D255" s="19" t="s">
        <v>27</v>
      </c>
      <c r="E255" s="19"/>
      <c r="F255" s="30"/>
      <c r="G255" s="19"/>
      <c r="H255" s="19"/>
      <c r="I255" s="19"/>
      <c r="J255" s="82"/>
      <c r="K255" s="241"/>
      <c r="L255" s="241"/>
      <c r="M255" s="241"/>
      <c r="N255" s="44"/>
      <c r="O255" s="16"/>
    </row>
    <row r="256" spans="1:15">
      <c r="A256" s="19"/>
      <c r="B256" s="19"/>
      <c r="C256" s="389"/>
      <c r="D256" s="19"/>
      <c r="E256" s="19"/>
      <c r="F256" s="30"/>
      <c r="G256" s="19"/>
      <c r="H256" s="19"/>
      <c r="I256" s="19"/>
      <c r="J256" s="82"/>
      <c r="K256" s="241"/>
      <c r="L256" s="241"/>
      <c r="M256" s="241"/>
      <c r="N256" s="44"/>
      <c r="O256" s="16"/>
    </row>
    <row r="257" spans="1:15" ht="42.75">
      <c r="A257" s="19">
        <v>84</v>
      </c>
      <c r="B257" s="84" t="s">
        <v>149</v>
      </c>
      <c r="C257" s="355" t="s">
        <v>531</v>
      </c>
      <c r="D257" s="19" t="s">
        <v>26</v>
      </c>
      <c r="E257" s="19" t="str">
        <f>$E$254</f>
        <v>UGX</v>
      </c>
      <c r="F257" s="30">
        <v>3751541000</v>
      </c>
      <c r="G257" s="19" t="str">
        <f>$G$254</f>
        <v xml:space="preserve">Donor </v>
      </c>
      <c r="H257" s="19" t="s">
        <v>355</v>
      </c>
      <c r="I257" s="19" t="str">
        <f>I254</f>
        <v xml:space="preserve">Lumpsum </v>
      </c>
      <c r="J257" s="82">
        <v>43677</v>
      </c>
      <c r="K257" s="82">
        <f>J257+30</f>
        <v>43707</v>
      </c>
      <c r="L257" s="82">
        <f>K257+30</f>
        <v>43737</v>
      </c>
      <c r="M257" s="82">
        <f>L257+30</f>
        <v>43767</v>
      </c>
      <c r="N257" s="82">
        <f>M257+30</f>
        <v>43797</v>
      </c>
      <c r="O257" s="16"/>
    </row>
    <row r="258" spans="1:15">
      <c r="A258" s="19"/>
      <c r="B258" s="19"/>
      <c r="C258" s="328"/>
      <c r="D258" s="19" t="s">
        <v>27</v>
      </c>
      <c r="E258" s="19"/>
      <c r="F258" s="30"/>
      <c r="G258" s="19"/>
      <c r="H258" s="19"/>
      <c r="I258" s="19"/>
      <c r="J258" s="82"/>
      <c r="K258" s="241"/>
      <c r="L258" s="241"/>
      <c r="M258" s="241"/>
      <c r="N258" s="44"/>
      <c r="O258" s="16"/>
    </row>
    <row r="259" spans="1:15">
      <c r="A259" s="19"/>
      <c r="B259" s="19"/>
      <c r="C259" s="328"/>
      <c r="D259" s="19"/>
      <c r="E259" s="19"/>
      <c r="F259" s="30"/>
      <c r="G259" s="19"/>
      <c r="H259" s="19"/>
      <c r="I259" s="19"/>
      <c r="J259" s="82"/>
      <c r="K259" s="241"/>
      <c r="L259" s="241"/>
      <c r="M259" s="241"/>
      <c r="N259" s="44"/>
      <c r="O259" s="16"/>
    </row>
    <row r="260" spans="1:15">
      <c r="A260" s="19">
        <v>85</v>
      </c>
      <c r="B260" s="84" t="s">
        <v>149</v>
      </c>
      <c r="C260" s="329" t="str">
        <f>'[2]Draft FIEFOC Proc Plan 19-20'!$D$10</f>
        <v>Procurement of 5No Farm Tractors</v>
      </c>
      <c r="D260" s="19" t="s">
        <v>26</v>
      </c>
      <c r="E260" s="19" t="str">
        <f>$E$254</f>
        <v>UGX</v>
      </c>
      <c r="F260" s="30">
        <v>1000000000</v>
      </c>
      <c r="G260" s="19" t="str">
        <f>$G$254</f>
        <v xml:space="preserve">Donor </v>
      </c>
      <c r="H260" s="19" t="s">
        <v>355</v>
      </c>
      <c r="I260" s="19" t="str">
        <f>I257</f>
        <v xml:space="preserve">Lumpsum </v>
      </c>
      <c r="J260" s="82">
        <v>43677</v>
      </c>
      <c r="K260" s="82">
        <f>J260+30</f>
        <v>43707</v>
      </c>
      <c r="L260" s="82">
        <f>K260+30</f>
        <v>43737</v>
      </c>
      <c r="M260" s="82">
        <f>L260+30</f>
        <v>43767</v>
      </c>
      <c r="N260" s="82">
        <f>M260+30</f>
        <v>43797</v>
      </c>
      <c r="O260" s="16"/>
    </row>
    <row r="261" spans="1:15">
      <c r="A261" s="19"/>
      <c r="B261" s="19"/>
      <c r="C261" s="328"/>
      <c r="D261" s="19" t="s">
        <v>27</v>
      </c>
      <c r="E261" s="19"/>
      <c r="F261" s="30"/>
      <c r="G261" s="19"/>
      <c r="H261" s="19"/>
      <c r="I261" s="19"/>
      <c r="J261" s="82"/>
      <c r="K261" s="241"/>
      <c r="L261" s="241"/>
      <c r="M261" s="241"/>
      <c r="N261" s="44"/>
      <c r="O261" s="16"/>
    </row>
    <row r="262" spans="1:15">
      <c r="A262" s="19"/>
      <c r="B262" s="19"/>
      <c r="C262" s="328"/>
      <c r="D262" s="19"/>
      <c r="E262" s="19"/>
      <c r="F262" s="30"/>
      <c r="G262" s="19"/>
      <c r="H262" s="19"/>
      <c r="I262" s="19"/>
      <c r="J262" s="82"/>
      <c r="K262" s="241"/>
      <c r="L262" s="241"/>
      <c r="M262" s="241"/>
      <c r="N262" s="44"/>
      <c r="O262" s="16"/>
    </row>
    <row r="263" spans="1:15" ht="42.75">
      <c r="A263" s="19">
        <v>86</v>
      </c>
      <c r="B263" s="84" t="s">
        <v>149</v>
      </c>
      <c r="C263" s="329" t="str">
        <f>'[2]Draft FIEFOC Proc Plan 19-20'!$D$11</f>
        <v>Supply and Installation of 05 No. Meteological Stations for selected Irrigation Schemes</v>
      </c>
      <c r="D263" s="19" t="s">
        <v>26</v>
      </c>
      <c r="E263" s="19" t="str">
        <f>$E$254</f>
        <v>UGX</v>
      </c>
      <c r="F263" s="30">
        <v>645021000</v>
      </c>
      <c r="G263" s="19" t="str">
        <f>$G$254</f>
        <v xml:space="preserve">Donor </v>
      </c>
      <c r="H263" s="19" t="s">
        <v>355</v>
      </c>
      <c r="I263" s="19" t="str">
        <f>I260</f>
        <v xml:space="preserve">Lumpsum </v>
      </c>
      <c r="J263" s="82">
        <v>43677</v>
      </c>
      <c r="K263" s="82">
        <f>J263+30</f>
        <v>43707</v>
      </c>
      <c r="L263" s="82">
        <f>K263+30</f>
        <v>43737</v>
      </c>
      <c r="M263" s="82">
        <f>L263+30</f>
        <v>43767</v>
      </c>
      <c r="N263" s="82">
        <f>M263+30</f>
        <v>43797</v>
      </c>
      <c r="O263" s="16"/>
    </row>
    <row r="264" spans="1:15">
      <c r="A264" s="19"/>
      <c r="B264" s="19"/>
      <c r="C264" s="328"/>
      <c r="D264" s="19" t="s">
        <v>27</v>
      </c>
      <c r="E264" s="19"/>
      <c r="F264" s="30"/>
      <c r="G264" s="19"/>
      <c r="H264" s="19"/>
      <c r="I264" s="19"/>
      <c r="J264" s="82"/>
      <c r="K264" s="241"/>
      <c r="L264" s="241"/>
      <c r="M264" s="241"/>
      <c r="N264" s="44"/>
      <c r="O264" s="16"/>
    </row>
    <row r="265" spans="1:15">
      <c r="A265" s="19"/>
      <c r="B265" s="19"/>
      <c r="C265" s="328"/>
      <c r="D265" s="19"/>
      <c r="E265" s="19"/>
      <c r="F265" s="30"/>
      <c r="G265" s="19"/>
      <c r="H265" s="19"/>
      <c r="I265" s="19"/>
      <c r="J265" s="82"/>
      <c r="K265" s="241"/>
      <c r="L265" s="241"/>
      <c r="M265" s="241"/>
      <c r="N265" s="44"/>
      <c r="O265" s="16"/>
    </row>
    <row r="266" spans="1:15" ht="42.75">
      <c r="A266" s="19">
        <v>87</v>
      </c>
      <c r="B266" s="84" t="s">
        <v>149</v>
      </c>
      <c r="C266" s="329" t="str">
        <f>'[2]Draft FIEFOC Proc Plan 19-20'!$D$12</f>
        <v>Procurement of Tools and Implements for O&amp;M of Irrigation Schemes</v>
      </c>
      <c r="D266" s="19" t="s">
        <v>26</v>
      </c>
      <c r="E266" s="19" t="str">
        <f>$E$254</f>
        <v>UGX</v>
      </c>
      <c r="F266" s="30">
        <v>637000000</v>
      </c>
      <c r="G266" s="19" t="str">
        <f>$G$254</f>
        <v xml:space="preserve">Donor </v>
      </c>
      <c r="H266" s="19" t="s">
        <v>355</v>
      </c>
      <c r="I266" s="19" t="str">
        <f>I263</f>
        <v xml:space="preserve">Lumpsum </v>
      </c>
      <c r="J266" s="82">
        <v>43677</v>
      </c>
      <c r="K266" s="82">
        <f>J266+30</f>
        <v>43707</v>
      </c>
      <c r="L266" s="82">
        <f>K266+30</f>
        <v>43737</v>
      </c>
      <c r="M266" s="82">
        <f>L266+30</f>
        <v>43767</v>
      </c>
      <c r="N266" s="82">
        <f>M266+30</f>
        <v>43797</v>
      </c>
      <c r="O266" s="16"/>
    </row>
    <row r="267" spans="1:15">
      <c r="A267" s="19"/>
      <c r="B267" s="19"/>
      <c r="C267" s="328"/>
      <c r="D267" s="19" t="s">
        <v>27</v>
      </c>
      <c r="E267" s="19"/>
      <c r="F267" s="30"/>
      <c r="G267" s="19"/>
      <c r="H267" s="19"/>
      <c r="I267" s="19"/>
      <c r="J267" s="82"/>
      <c r="K267" s="82"/>
      <c r="L267" s="82"/>
      <c r="M267" s="82"/>
      <c r="N267" s="44"/>
      <c r="O267" s="16"/>
    </row>
    <row r="268" spans="1:15">
      <c r="A268" s="19"/>
      <c r="B268" s="19"/>
      <c r="C268" s="328"/>
      <c r="D268" s="19"/>
      <c r="E268" s="19"/>
      <c r="F268" s="30"/>
      <c r="G268" s="19"/>
      <c r="H268" s="19"/>
      <c r="I268" s="19"/>
      <c r="J268" s="82"/>
      <c r="K268" s="82"/>
      <c r="L268" s="82"/>
      <c r="M268" s="82"/>
      <c r="N268" s="44"/>
      <c r="O268" s="16"/>
    </row>
    <row r="269" spans="1:15" ht="144">
      <c r="A269" s="19">
        <v>88</v>
      </c>
      <c r="B269" s="84" t="s">
        <v>149</v>
      </c>
      <c r="C269" s="329" t="str">
        <f>'[2]Draft FIEFOC Proc Plan 19-20'!$D$14</f>
        <v>Procurement of  Specialised Eqipment:- Lot1 15No PAH Safe Fish Smoking Klins; Lot2 2000 No Bee Hives (of various types)and Accessories; Lot3 400 No sets of Honey Harvesting, Post Harvesting and Processing Equipments - smokers, protective gears etc; 20No Honey testing kits; 70No Honey processing equipment</v>
      </c>
      <c r="D269" s="19" t="s">
        <v>26</v>
      </c>
      <c r="E269" s="19" t="str">
        <f>$E$266</f>
        <v>UGX</v>
      </c>
      <c r="F269" s="30">
        <v>2000000000</v>
      </c>
      <c r="G269" s="19" t="s">
        <v>150</v>
      </c>
      <c r="H269" s="19" t="s">
        <v>355</v>
      </c>
      <c r="I269" s="19" t="str">
        <f>I266</f>
        <v xml:space="preserve">Lumpsum </v>
      </c>
      <c r="J269" s="82">
        <v>43677</v>
      </c>
      <c r="K269" s="82">
        <f>J269+30</f>
        <v>43707</v>
      </c>
      <c r="L269" s="82">
        <f>K269+30</f>
        <v>43737</v>
      </c>
      <c r="M269" s="82">
        <f>L269+30</f>
        <v>43767</v>
      </c>
      <c r="N269" s="82">
        <f>M269+30</f>
        <v>43797</v>
      </c>
      <c r="O269" s="16"/>
    </row>
    <row r="270" spans="1:15">
      <c r="A270" s="19"/>
      <c r="B270" s="19"/>
      <c r="C270" s="328"/>
      <c r="D270" s="19" t="s">
        <v>27</v>
      </c>
      <c r="E270" s="19"/>
      <c r="F270" s="30"/>
      <c r="G270" s="19"/>
      <c r="H270" s="19"/>
      <c r="I270" s="19"/>
      <c r="J270" s="82"/>
      <c r="K270" s="82"/>
      <c r="L270" s="82"/>
      <c r="M270" s="82"/>
      <c r="N270" s="44"/>
      <c r="O270" s="16"/>
    </row>
    <row r="271" spans="1:15">
      <c r="A271" s="19"/>
      <c r="B271" s="19"/>
      <c r="C271" s="328"/>
      <c r="D271" s="19"/>
      <c r="E271" s="19"/>
      <c r="F271" s="30"/>
      <c r="G271" s="19"/>
      <c r="H271" s="19"/>
      <c r="I271" s="19"/>
      <c r="J271" s="82"/>
      <c r="K271" s="82"/>
      <c r="L271" s="82"/>
      <c r="M271" s="82"/>
      <c r="N271" s="44"/>
      <c r="O271" s="16"/>
    </row>
    <row r="272" spans="1:15" ht="60.75">
      <c r="A272" s="19">
        <v>89</v>
      </c>
      <c r="B272" s="84" t="s">
        <v>149</v>
      </c>
      <c r="C272" s="349" t="str">
        <f>'[2]Draft FIEFOC Proc Plan 19-20'!$D$15</f>
        <v>Procurement of  specialised Eqipment for Rice Harvesting:- 25No threshers and hand operated ripers(different types), 5No Power Tillers/tractors</v>
      </c>
      <c r="D272" s="19" t="s">
        <v>26</v>
      </c>
      <c r="E272" s="19" t="str">
        <f>E269</f>
        <v>UGX</v>
      </c>
      <c r="F272" s="48">
        <f>F269</f>
        <v>2000000000</v>
      </c>
      <c r="G272" s="49" t="str">
        <f>G269</f>
        <v>Donor</v>
      </c>
      <c r="H272" s="19" t="s">
        <v>355</v>
      </c>
      <c r="I272" s="19" t="str">
        <f>I269</f>
        <v xml:space="preserve">Lumpsum </v>
      </c>
      <c r="J272" s="82">
        <v>43677</v>
      </c>
      <c r="K272" s="82">
        <f>J272+30</f>
        <v>43707</v>
      </c>
      <c r="L272" s="82">
        <f>K272+30</f>
        <v>43737</v>
      </c>
      <c r="M272" s="82">
        <f>L272+30</f>
        <v>43767</v>
      </c>
      <c r="N272" s="82">
        <f>M272+30</f>
        <v>43797</v>
      </c>
      <c r="O272" s="16"/>
    </row>
    <row r="273" spans="1:21">
      <c r="A273" s="19"/>
      <c r="B273" s="19"/>
      <c r="C273" s="328"/>
      <c r="D273" s="19" t="s">
        <v>27</v>
      </c>
      <c r="E273" s="19"/>
      <c r="F273" s="30"/>
      <c r="G273" s="19"/>
      <c r="H273" s="19"/>
      <c r="I273" s="19"/>
      <c r="J273" s="82"/>
      <c r="K273" s="82"/>
      <c r="L273" s="82"/>
      <c r="M273" s="82"/>
      <c r="N273" s="44"/>
      <c r="O273" s="16"/>
    </row>
    <row r="274" spans="1:21">
      <c r="A274" s="19"/>
      <c r="B274" s="19"/>
      <c r="C274" s="328"/>
      <c r="D274" s="19"/>
      <c r="E274" s="19"/>
      <c r="F274" s="30"/>
      <c r="G274" s="19"/>
      <c r="H274" s="19"/>
      <c r="I274" s="19"/>
      <c r="J274" s="82"/>
      <c r="K274" s="82"/>
      <c r="L274" s="82"/>
      <c r="M274" s="82"/>
      <c r="N274" s="44"/>
      <c r="O274" s="16"/>
    </row>
    <row r="275" spans="1:21" ht="42.75">
      <c r="A275" s="19">
        <v>90</v>
      </c>
      <c r="B275" s="84" t="str">
        <f>$B$272</f>
        <v xml:space="preserve">FIEFOC II  </v>
      </c>
      <c r="C275" s="329" t="str">
        <f>'[2]Draft FIEFOC Proc Plan 19-20'!$D$18</f>
        <v>Procurement of inputs for fish demonstration in the 5 Irrigation Schemes</v>
      </c>
      <c r="D275" s="19" t="s">
        <v>26</v>
      </c>
      <c r="E275" s="19" t="str">
        <f>E272</f>
        <v>UGX</v>
      </c>
      <c r="F275" s="30">
        <v>330000000</v>
      </c>
      <c r="G275" s="49" t="str">
        <f>G272</f>
        <v>Donor</v>
      </c>
      <c r="H275" s="22" t="s">
        <v>65</v>
      </c>
      <c r="I275" s="19" t="str">
        <f>I272</f>
        <v xml:space="preserve">Lumpsum </v>
      </c>
      <c r="J275" s="235">
        <v>43698</v>
      </c>
      <c r="K275" s="82">
        <f>J275+30</f>
        <v>43728</v>
      </c>
      <c r="L275" s="82">
        <f>K275+30</f>
        <v>43758</v>
      </c>
      <c r="M275" s="82">
        <f>L275+30</f>
        <v>43788</v>
      </c>
      <c r="N275" s="82">
        <f>M275+30</f>
        <v>43818</v>
      </c>
      <c r="O275" s="16"/>
    </row>
    <row r="276" spans="1:21">
      <c r="A276" s="19"/>
      <c r="B276" s="19"/>
      <c r="C276" s="328"/>
      <c r="D276" s="19" t="s">
        <v>27</v>
      </c>
      <c r="E276" s="19"/>
      <c r="F276" s="30"/>
      <c r="G276" s="19"/>
      <c r="H276" s="19"/>
      <c r="I276" s="19"/>
      <c r="J276" s="82"/>
      <c r="K276" s="82"/>
      <c r="L276" s="82"/>
      <c r="M276" s="82"/>
      <c r="N276" s="44"/>
      <c r="O276" s="16"/>
    </row>
    <row r="277" spans="1:21">
      <c r="A277" s="19"/>
      <c r="B277" s="19"/>
      <c r="C277" s="328"/>
      <c r="D277" s="19"/>
      <c r="E277" s="19"/>
      <c r="F277" s="30"/>
      <c r="G277" s="19"/>
      <c r="H277" s="19"/>
      <c r="I277" s="19"/>
      <c r="J277" s="82"/>
      <c r="K277" s="82"/>
      <c r="L277" s="82"/>
      <c r="M277" s="82"/>
      <c r="N277" s="44"/>
      <c r="O277" s="16"/>
    </row>
    <row r="278" spans="1:21" ht="63">
      <c r="A278" s="19">
        <v>91</v>
      </c>
      <c r="B278" s="84" t="str">
        <f>$B$272</f>
        <v xml:space="preserve">FIEFOC II  </v>
      </c>
      <c r="C278" s="329" t="str">
        <f>'[2]Draft FIEFOC Proc Plan 19-20'!$D$19</f>
        <v>Construction of structures for silitation and soil erosion control and associated water points in the Irrigation Schemes</v>
      </c>
      <c r="D278" s="19" t="s">
        <v>26</v>
      </c>
      <c r="E278" s="19" t="str">
        <f>E275</f>
        <v>UGX</v>
      </c>
      <c r="F278" s="30">
        <v>3055608000</v>
      </c>
      <c r="G278" s="49" t="str">
        <f>G275</f>
        <v>Donor</v>
      </c>
      <c r="H278" s="22" t="s">
        <v>65</v>
      </c>
      <c r="I278" s="31" t="s">
        <v>353</v>
      </c>
      <c r="J278" s="82">
        <f>J275</f>
        <v>43698</v>
      </c>
      <c r="K278" s="82">
        <f>K275</f>
        <v>43728</v>
      </c>
      <c r="L278" s="82">
        <f>L275</f>
        <v>43758</v>
      </c>
      <c r="M278" s="82">
        <f>M275</f>
        <v>43788</v>
      </c>
      <c r="N278" s="44">
        <f>N275</f>
        <v>43818</v>
      </c>
      <c r="O278" s="16"/>
    </row>
    <row r="279" spans="1:21">
      <c r="A279" s="19"/>
      <c r="B279" s="19"/>
      <c r="C279" s="328"/>
      <c r="D279" s="19" t="s">
        <v>27</v>
      </c>
      <c r="E279" s="19"/>
      <c r="F279" s="30"/>
      <c r="G279" s="19" t="s">
        <v>148</v>
      </c>
      <c r="H279" s="19"/>
      <c r="I279" s="19"/>
      <c r="J279" s="82"/>
      <c r="K279" s="82"/>
      <c r="L279" s="82"/>
      <c r="M279" s="82"/>
      <c r="N279" s="44"/>
      <c r="O279" s="16"/>
    </row>
    <row r="280" spans="1:21">
      <c r="A280" s="19"/>
      <c r="B280" s="19"/>
      <c r="C280" s="328"/>
      <c r="D280" s="19"/>
      <c r="E280" s="19"/>
      <c r="F280" s="30"/>
      <c r="G280" s="19"/>
      <c r="H280" s="19"/>
      <c r="I280" s="19"/>
      <c r="J280" s="82"/>
      <c r="K280" s="82"/>
      <c r="L280" s="82"/>
      <c r="M280" s="82"/>
      <c r="N280" s="44"/>
      <c r="O280" s="16"/>
    </row>
    <row r="281" spans="1:21" ht="63">
      <c r="A281" s="19">
        <v>92</v>
      </c>
      <c r="B281" s="84" t="str">
        <f>$B$272</f>
        <v xml:space="preserve">FIEFOC II  </v>
      </c>
      <c r="C281" s="329" t="str">
        <f>'[2]Draft FIEFOC Proc Plan 19-20'!$D$20</f>
        <v xml:space="preserve">Procurement of Tree seedlings for River bank and other Fragile Land Scapes Protection in 3 catchments of Wadelai, Tochi and Mubuku </v>
      </c>
      <c r="D281" s="19" t="s">
        <v>26</v>
      </c>
      <c r="E281" s="19" t="str">
        <f>E278</f>
        <v>UGX</v>
      </c>
      <c r="F281" s="30">
        <v>2050000000</v>
      </c>
      <c r="G281" s="49" t="str">
        <f>G278</f>
        <v>Donor</v>
      </c>
      <c r="H281" s="22" t="s">
        <v>65</v>
      </c>
      <c r="I281" s="31" t="s">
        <v>356</v>
      </c>
      <c r="J281" s="82">
        <f>J278</f>
        <v>43698</v>
      </c>
      <c r="K281" s="82">
        <f>K278</f>
        <v>43728</v>
      </c>
      <c r="L281" s="82">
        <f>L278</f>
        <v>43758</v>
      </c>
      <c r="M281" s="82">
        <f>M278</f>
        <v>43788</v>
      </c>
      <c r="N281" s="44">
        <f>N278</f>
        <v>43818</v>
      </c>
      <c r="O281" s="16"/>
    </row>
    <row r="282" spans="1:21">
      <c r="A282" s="19"/>
      <c r="B282" s="19"/>
      <c r="C282" s="328"/>
      <c r="D282" s="19" t="s">
        <v>27</v>
      </c>
      <c r="E282" s="19"/>
      <c r="F282" s="30"/>
      <c r="G282" s="19"/>
      <c r="H282" s="19"/>
      <c r="I282" s="19"/>
      <c r="J282" s="82"/>
      <c r="K282" s="82"/>
      <c r="L282" s="82"/>
      <c r="M282" s="82"/>
      <c r="N282" s="44"/>
      <c r="O282" s="16"/>
    </row>
    <row r="283" spans="1:21">
      <c r="A283" s="19"/>
      <c r="B283" s="19"/>
      <c r="C283" s="328"/>
      <c r="D283" s="19"/>
      <c r="E283" s="19"/>
      <c r="F283" s="30"/>
      <c r="G283" s="19"/>
      <c r="H283" s="19"/>
      <c r="I283" s="19"/>
      <c r="J283" s="82"/>
      <c r="K283" s="82"/>
      <c r="L283" s="82"/>
      <c r="M283" s="82"/>
      <c r="N283" s="44"/>
      <c r="O283" s="16"/>
    </row>
    <row r="284" spans="1:21" ht="63">
      <c r="A284" s="19">
        <v>93</v>
      </c>
      <c r="B284" s="84" t="str">
        <f>$B$272</f>
        <v xml:space="preserve">FIEFOC II  </v>
      </c>
      <c r="C284" s="329" t="str">
        <f>'[2]Draft FIEFOC Proc Plan 19-20'!$D$21</f>
        <v>Procurement of implements and specialised inputs for conservation farming and agroforestry (including Bio stoves for demonstration)</v>
      </c>
      <c r="D284" s="41" t="s">
        <v>26</v>
      </c>
      <c r="E284" s="41" t="str">
        <f>$E$281</f>
        <v>UGX</v>
      </c>
      <c r="F284" s="50">
        <v>2007500000</v>
      </c>
      <c r="G284" s="198" t="str">
        <f>$G$281</f>
        <v>Donor</v>
      </c>
      <c r="H284" s="22" t="s">
        <v>65</v>
      </c>
      <c r="I284" s="31" t="s">
        <v>356</v>
      </c>
      <c r="J284" s="82">
        <f>J281</f>
        <v>43698</v>
      </c>
      <c r="K284" s="82">
        <f>K281</f>
        <v>43728</v>
      </c>
      <c r="L284" s="82">
        <f>L281</f>
        <v>43758</v>
      </c>
      <c r="M284" s="82">
        <f>M281</f>
        <v>43788</v>
      </c>
      <c r="N284" s="44">
        <f>N281</f>
        <v>43818</v>
      </c>
      <c r="O284" s="16"/>
    </row>
    <row r="285" spans="1:21">
      <c r="A285" s="19"/>
      <c r="B285" s="19"/>
      <c r="C285" s="328"/>
      <c r="D285" s="19" t="s">
        <v>27</v>
      </c>
      <c r="E285" s="19"/>
      <c r="F285" s="30"/>
      <c r="G285" s="19"/>
      <c r="H285" s="19"/>
      <c r="I285" s="19"/>
      <c r="J285" s="82"/>
      <c r="K285" s="82"/>
      <c r="L285" s="82"/>
      <c r="M285" s="82"/>
      <c r="N285" s="44"/>
      <c r="O285" s="16"/>
    </row>
    <row r="286" spans="1:21" s="3" customFormat="1" ht="20.25">
      <c r="A286" s="19"/>
      <c r="B286" s="19"/>
      <c r="C286" s="328"/>
      <c r="D286" s="19"/>
      <c r="E286" s="19"/>
      <c r="F286" s="30"/>
      <c r="G286" s="19"/>
      <c r="H286" s="19"/>
      <c r="I286" s="19"/>
      <c r="J286" s="82"/>
      <c r="K286" s="82"/>
      <c r="L286" s="82"/>
      <c r="M286" s="82"/>
      <c r="N286" s="394"/>
      <c r="O286" s="53"/>
      <c r="P286" s="10"/>
      <c r="Q286" s="10"/>
      <c r="R286" s="10"/>
      <c r="S286" s="10"/>
      <c r="T286" s="10"/>
      <c r="U286" s="10"/>
    </row>
    <row r="287" spans="1:21" ht="63">
      <c r="A287" s="19">
        <v>94</v>
      </c>
      <c r="B287" s="84" t="str">
        <f>$B$272</f>
        <v xml:space="preserve">FIEFOC II  </v>
      </c>
      <c r="C287" s="329" t="str">
        <f>'[2]Draft FIEFOC Proc Plan 19-20'!$D$22</f>
        <v xml:space="preserve">Procurement of Tree seedlings for River bank and other Fragile Land Scapes Protection in Lot 1: Doho Catchment; and Lot 2: Ngenge Catchment </v>
      </c>
      <c r="D287" s="41" t="s">
        <v>26</v>
      </c>
      <c r="E287" s="41" t="str">
        <f>$E$281</f>
        <v>UGX</v>
      </c>
      <c r="F287" s="50">
        <v>1400000000</v>
      </c>
      <c r="G287" s="198" t="str">
        <f>$G$281</f>
        <v>Donor</v>
      </c>
      <c r="H287" s="22" t="s">
        <v>65</v>
      </c>
      <c r="I287" s="31" t="s">
        <v>356</v>
      </c>
      <c r="J287" s="82">
        <f>J284</f>
        <v>43698</v>
      </c>
      <c r="K287" s="82">
        <f>K284</f>
        <v>43728</v>
      </c>
      <c r="L287" s="82">
        <f>L284</f>
        <v>43758</v>
      </c>
      <c r="M287" s="82">
        <f>M284</f>
        <v>43788</v>
      </c>
      <c r="N287" s="394">
        <f>N284</f>
        <v>43818</v>
      </c>
      <c r="O287" s="397"/>
      <c r="P287" s="393"/>
      <c r="Q287" s="393"/>
      <c r="R287" s="393"/>
      <c r="S287" s="393"/>
      <c r="T287" s="393"/>
      <c r="U287" s="393"/>
    </row>
    <row r="288" spans="1:21">
      <c r="A288" s="19"/>
      <c r="B288" s="19"/>
      <c r="C288" s="328"/>
      <c r="D288" s="19" t="s">
        <v>27</v>
      </c>
      <c r="E288" s="19"/>
      <c r="F288" s="30"/>
      <c r="G288" s="19"/>
      <c r="H288" s="19"/>
      <c r="I288" s="19"/>
      <c r="J288" s="82"/>
      <c r="K288" s="82"/>
      <c r="L288" s="82"/>
      <c r="M288" s="82"/>
      <c r="N288" s="394"/>
      <c r="O288" s="397"/>
      <c r="P288" s="393"/>
      <c r="Q288" s="393"/>
      <c r="R288" s="393"/>
      <c r="S288" s="393"/>
      <c r="T288" s="393"/>
      <c r="U288" s="393"/>
    </row>
    <row r="289" spans="1:21" s="3" customFormat="1" ht="20.25">
      <c r="A289" s="19"/>
      <c r="B289" s="19"/>
      <c r="C289" s="328"/>
      <c r="D289" s="19"/>
      <c r="E289" s="19"/>
      <c r="F289" s="30"/>
      <c r="G289" s="19"/>
      <c r="H289" s="19"/>
      <c r="I289" s="19"/>
      <c r="J289" s="82"/>
      <c r="K289" s="82"/>
      <c r="L289" s="82"/>
      <c r="M289" s="82"/>
      <c r="N289" s="394"/>
      <c r="O289" s="53"/>
      <c r="P289" s="10"/>
      <c r="Q289" s="10"/>
      <c r="R289" s="10"/>
      <c r="S289" s="10"/>
      <c r="T289" s="10"/>
      <c r="U289" s="10"/>
    </row>
    <row r="290" spans="1:21">
      <c r="A290" s="19">
        <v>95</v>
      </c>
      <c r="B290" s="84" t="str">
        <f>$B$272</f>
        <v xml:space="preserve">FIEFOC II  </v>
      </c>
      <c r="C290" s="328" t="str">
        <f>'[2]Draft FIEFOC Proc Plan 19-20'!$D$26</f>
        <v>Supply of IEC materials for INRM aspects</v>
      </c>
      <c r="D290" s="41" t="s">
        <v>26</v>
      </c>
      <c r="E290" s="41" t="str">
        <f>$E$287</f>
        <v>UGX</v>
      </c>
      <c r="F290" s="50">
        <v>200000000</v>
      </c>
      <c r="G290" s="198" t="s">
        <v>63</v>
      </c>
      <c r="H290" s="22" t="s">
        <v>75</v>
      </c>
      <c r="I290" s="31" t="s">
        <v>356</v>
      </c>
      <c r="J290" s="82">
        <f>J287</f>
        <v>43698</v>
      </c>
      <c r="K290" s="82">
        <f>K287</f>
        <v>43728</v>
      </c>
      <c r="L290" s="82">
        <f>L287</f>
        <v>43758</v>
      </c>
      <c r="M290" s="82">
        <f>M287</f>
        <v>43788</v>
      </c>
      <c r="N290" s="394">
        <f>N287</f>
        <v>43818</v>
      </c>
      <c r="O290" s="397"/>
      <c r="P290" s="393"/>
      <c r="Q290" s="393"/>
      <c r="R290" s="393"/>
      <c r="S290" s="393"/>
      <c r="T290" s="393"/>
      <c r="U290" s="393"/>
    </row>
    <row r="291" spans="1:21">
      <c r="A291" s="19"/>
      <c r="B291" s="19"/>
      <c r="C291" s="349"/>
      <c r="D291" s="19" t="s">
        <v>27</v>
      </c>
      <c r="E291" s="19"/>
      <c r="F291" s="52"/>
      <c r="G291" s="49"/>
      <c r="H291" s="19"/>
      <c r="I291" s="31"/>
      <c r="J291" s="82"/>
      <c r="K291" s="82"/>
      <c r="L291" s="82"/>
      <c r="M291" s="82"/>
      <c r="N291" s="394"/>
      <c r="O291" s="397"/>
      <c r="P291" s="393"/>
      <c r="Q291" s="393"/>
      <c r="R291" s="393"/>
      <c r="S291" s="393"/>
      <c r="T291" s="393"/>
      <c r="U291" s="393"/>
    </row>
    <row r="292" spans="1:21" s="3" customFormat="1" ht="20.25">
      <c r="A292" s="19"/>
      <c r="B292" s="19"/>
      <c r="C292" s="349"/>
      <c r="D292" s="19"/>
      <c r="E292" s="19"/>
      <c r="F292" s="52"/>
      <c r="G292" s="49"/>
      <c r="H292" s="19"/>
      <c r="I292" s="31"/>
      <c r="J292" s="82"/>
      <c r="K292" s="82"/>
      <c r="L292" s="82"/>
      <c r="M292" s="82"/>
      <c r="N292" s="394"/>
      <c r="O292" s="53"/>
      <c r="P292" s="10"/>
      <c r="Q292" s="10"/>
      <c r="R292" s="10"/>
      <c r="S292" s="10"/>
      <c r="T292" s="10"/>
      <c r="U292" s="10"/>
    </row>
    <row r="293" spans="1:21">
      <c r="A293" s="19">
        <v>96</v>
      </c>
      <c r="B293" s="84" t="str">
        <f>$B$272</f>
        <v xml:space="preserve">FIEFOC II  </v>
      </c>
      <c r="C293" s="328" t="str">
        <f>'[2]Draft FIEFOC Proc Plan 19-20'!$D$27</f>
        <v>Renovation of NPCU office premises</v>
      </c>
      <c r="D293" s="41" t="s">
        <v>26</v>
      </c>
      <c r="E293" s="41" t="str">
        <f>E290</f>
        <v>UGX</v>
      </c>
      <c r="F293" s="50">
        <f>F290</f>
        <v>200000000</v>
      </c>
      <c r="G293" s="198" t="str">
        <f>$G$281</f>
        <v>Donor</v>
      </c>
      <c r="H293" s="22" t="s">
        <v>75</v>
      </c>
      <c r="I293" s="31" t="s">
        <v>356</v>
      </c>
      <c r="J293" s="82">
        <f>J290</f>
        <v>43698</v>
      </c>
      <c r="K293" s="82">
        <f>K290</f>
        <v>43728</v>
      </c>
      <c r="L293" s="82">
        <f>L290</f>
        <v>43758</v>
      </c>
      <c r="M293" s="82">
        <f>M290</f>
        <v>43788</v>
      </c>
      <c r="N293" s="394">
        <f>N290</f>
        <v>43818</v>
      </c>
      <c r="O293" s="397"/>
      <c r="P293" s="393"/>
      <c r="Q293" s="393"/>
      <c r="R293" s="393"/>
      <c r="S293" s="393"/>
      <c r="T293" s="393"/>
      <c r="U293" s="393"/>
    </row>
    <row r="294" spans="1:21">
      <c r="A294" s="19"/>
      <c r="B294" s="19"/>
      <c r="C294" s="349"/>
      <c r="D294" s="19" t="s">
        <v>27</v>
      </c>
      <c r="E294" s="19"/>
      <c r="F294" s="52"/>
      <c r="G294" s="49"/>
      <c r="H294" s="22"/>
      <c r="I294" s="31"/>
      <c r="J294" s="82"/>
      <c r="K294" s="82"/>
      <c r="L294" s="82"/>
      <c r="M294" s="82"/>
      <c r="N294" s="394"/>
      <c r="O294" s="397"/>
      <c r="P294" s="393"/>
      <c r="Q294" s="393"/>
      <c r="R294" s="393"/>
      <c r="S294" s="393"/>
      <c r="T294" s="393"/>
      <c r="U294" s="393"/>
    </row>
    <row r="295" spans="1:21" s="3" customFormat="1" ht="20.25">
      <c r="A295" s="19"/>
      <c r="B295" s="19"/>
      <c r="C295" s="349"/>
      <c r="D295" s="19"/>
      <c r="E295" s="19"/>
      <c r="F295" s="52"/>
      <c r="G295" s="49"/>
      <c r="H295" s="22"/>
      <c r="I295" s="31"/>
      <c r="J295" s="82"/>
      <c r="K295" s="82"/>
      <c r="L295" s="82"/>
      <c r="M295" s="82"/>
      <c r="N295" s="394"/>
      <c r="O295" s="53"/>
      <c r="P295" s="10"/>
      <c r="Q295" s="10"/>
      <c r="R295" s="10"/>
      <c r="S295" s="10"/>
      <c r="T295" s="10"/>
      <c r="U295" s="10"/>
    </row>
    <row r="296" spans="1:21">
      <c r="A296" s="19">
        <v>97</v>
      </c>
      <c r="B296" s="84" t="str">
        <f>$B$272</f>
        <v xml:space="preserve">FIEFOC II  </v>
      </c>
      <c r="C296" s="328" t="str">
        <f>'[2]Draft FIEFOC Proc Plan 19-20'!$D$28</f>
        <v>Provision of Hotel and Catering Services</v>
      </c>
      <c r="D296" s="41" t="s">
        <v>26</v>
      </c>
      <c r="E296" s="41" t="str">
        <f>$E$293</f>
        <v>UGX</v>
      </c>
      <c r="F296" s="50">
        <v>95000000</v>
      </c>
      <c r="G296" s="41"/>
      <c r="H296" s="41" t="s">
        <v>64</v>
      </c>
      <c r="I296" s="31" t="s">
        <v>356</v>
      </c>
      <c r="J296" s="82">
        <f>J293</f>
        <v>43698</v>
      </c>
      <c r="K296" s="82">
        <f>K293</f>
        <v>43728</v>
      </c>
      <c r="L296" s="82">
        <f>L293</f>
        <v>43758</v>
      </c>
      <c r="M296" s="82">
        <f>M293</f>
        <v>43788</v>
      </c>
      <c r="N296" s="394">
        <f>N293</f>
        <v>43818</v>
      </c>
      <c r="O296" s="397"/>
      <c r="P296" s="393"/>
      <c r="Q296" s="393"/>
      <c r="R296" s="393"/>
      <c r="S296" s="393"/>
      <c r="T296" s="393"/>
      <c r="U296" s="393"/>
    </row>
    <row r="297" spans="1:21">
      <c r="A297" s="19"/>
      <c r="B297" s="19"/>
      <c r="C297" s="349"/>
      <c r="D297" s="19" t="s">
        <v>27</v>
      </c>
      <c r="E297" s="19"/>
      <c r="F297" s="52"/>
      <c r="G297" s="49"/>
      <c r="H297" s="19"/>
      <c r="I297" s="31"/>
      <c r="J297" s="82"/>
      <c r="K297" s="82"/>
      <c r="L297" s="82"/>
      <c r="M297" s="82"/>
      <c r="N297" s="394"/>
      <c r="O297" s="397"/>
      <c r="P297" s="393"/>
      <c r="Q297" s="393"/>
      <c r="R297" s="393"/>
      <c r="S297" s="393"/>
      <c r="T297" s="393"/>
      <c r="U297" s="393"/>
    </row>
    <row r="298" spans="1:21" s="3" customFormat="1" ht="20.25">
      <c r="A298" s="19"/>
      <c r="B298" s="19"/>
      <c r="C298" s="349"/>
      <c r="D298" s="19"/>
      <c r="E298" s="19"/>
      <c r="F298" s="52"/>
      <c r="G298" s="49"/>
      <c r="H298" s="19"/>
      <c r="I298" s="31"/>
      <c r="J298" s="82"/>
      <c r="K298" s="82"/>
      <c r="L298" s="82"/>
      <c r="M298" s="82"/>
      <c r="N298" s="394"/>
      <c r="O298" s="53"/>
      <c r="P298" s="10"/>
      <c r="Q298" s="10"/>
      <c r="R298" s="10"/>
      <c r="S298" s="10"/>
      <c r="T298" s="10"/>
      <c r="U298" s="10"/>
    </row>
    <row r="299" spans="1:21">
      <c r="A299" s="19">
        <v>98</v>
      </c>
      <c r="B299" s="84" t="str">
        <f>$B$272</f>
        <v xml:space="preserve">FIEFOC II  </v>
      </c>
      <c r="C299" s="328" t="str">
        <f>'[2]Draft FIEFOC Proc Plan 19-20'!$D$29</f>
        <v>Supply of  motor cycles for the 5 districts</v>
      </c>
      <c r="D299" s="41" t="s">
        <v>26</v>
      </c>
      <c r="E299" s="41" t="s">
        <v>38</v>
      </c>
      <c r="F299" s="50">
        <v>70800000</v>
      </c>
      <c r="G299" s="41" t="s">
        <v>146</v>
      </c>
      <c r="H299" s="41" t="s">
        <v>64</v>
      </c>
      <c r="I299" s="31" t="s">
        <v>356</v>
      </c>
      <c r="J299" s="82">
        <f>J296</f>
        <v>43698</v>
      </c>
      <c r="K299" s="82">
        <f>K296</f>
        <v>43728</v>
      </c>
      <c r="L299" s="82">
        <f>L296</f>
        <v>43758</v>
      </c>
      <c r="M299" s="82">
        <f>M296</f>
        <v>43788</v>
      </c>
      <c r="N299" s="394">
        <f>N296</f>
        <v>43818</v>
      </c>
      <c r="O299" s="397"/>
      <c r="P299" s="393"/>
      <c r="Q299" s="393"/>
      <c r="R299" s="393"/>
      <c r="S299" s="393"/>
      <c r="T299" s="393"/>
      <c r="U299" s="393"/>
    </row>
    <row r="300" spans="1:21">
      <c r="A300" s="19"/>
      <c r="B300" s="19"/>
      <c r="C300" s="349"/>
      <c r="D300" s="19" t="s">
        <v>27</v>
      </c>
      <c r="E300" s="19"/>
      <c r="F300" s="52"/>
      <c r="G300" s="49"/>
      <c r="H300" s="19"/>
      <c r="I300" s="31"/>
      <c r="J300" s="82"/>
      <c r="K300" s="82"/>
      <c r="L300" s="82"/>
      <c r="M300" s="82"/>
      <c r="N300" s="394"/>
      <c r="O300" s="397"/>
      <c r="P300" s="393"/>
      <c r="Q300" s="393"/>
      <c r="R300" s="393"/>
      <c r="S300" s="393"/>
      <c r="T300" s="393"/>
      <c r="U300" s="393"/>
    </row>
    <row r="301" spans="1:21" s="3" customFormat="1" ht="20.25">
      <c r="A301" s="19"/>
      <c r="B301" s="19"/>
      <c r="C301" s="349"/>
      <c r="D301" s="19"/>
      <c r="E301" s="19"/>
      <c r="F301" s="52"/>
      <c r="G301" s="49"/>
      <c r="H301" s="19"/>
      <c r="I301" s="31"/>
      <c r="J301" s="82"/>
      <c r="K301" s="82"/>
      <c r="L301" s="82"/>
      <c r="M301" s="82"/>
      <c r="N301" s="394"/>
      <c r="O301" s="53"/>
      <c r="P301" s="10"/>
      <c r="Q301" s="10"/>
      <c r="R301" s="10"/>
      <c r="S301" s="10"/>
      <c r="T301" s="10"/>
      <c r="U301" s="10"/>
    </row>
    <row r="302" spans="1:21">
      <c r="A302" s="19">
        <v>99</v>
      </c>
      <c r="B302" s="84" t="str">
        <f>$B$299</f>
        <v xml:space="preserve">FIEFOC II  </v>
      </c>
      <c r="C302" s="328" t="str">
        <f>'[2]Draft FIEFOC Proc Plan 19-20'!$D$30</f>
        <v>Services for publication and advertsments</v>
      </c>
      <c r="D302" s="41" t="s">
        <v>26</v>
      </c>
      <c r="E302" s="41" t="s">
        <v>38</v>
      </c>
      <c r="F302" s="50">
        <v>50000000</v>
      </c>
      <c r="G302" s="41" t="s">
        <v>146</v>
      </c>
      <c r="H302" s="41" t="s">
        <v>64</v>
      </c>
      <c r="I302" s="31" t="s">
        <v>356</v>
      </c>
      <c r="J302" s="82">
        <f>J299</f>
        <v>43698</v>
      </c>
      <c r="K302" s="82">
        <f>K299</f>
        <v>43728</v>
      </c>
      <c r="L302" s="82">
        <f>L299</f>
        <v>43758</v>
      </c>
      <c r="M302" s="82">
        <f>M299</f>
        <v>43788</v>
      </c>
      <c r="N302" s="394">
        <f>N299</f>
        <v>43818</v>
      </c>
      <c r="O302" s="397"/>
      <c r="P302" s="393"/>
      <c r="Q302" s="393"/>
      <c r="R302" s="393"/>
      <c r="S302" s="393"/>
      <c r="T302" s="393"/>
      <c r="U302" s="393"/>
    </row>
    <row r="303" spans="1:21">
      <c r="A303" s="19"/>
      <c r="B303" s="19"/>
      <c r="C303" s="349"/>
      <c r="D303" s="19" t="s">
        <v>27</v>
      </c>
      <c r="E303" s="19"/>
      <c r="F303" s="52"/>
      <c r="G303" s="49"/>
      <c r="H303" s="19"/>
      <c r="I303" s="31"/>
      <c r="J303" s="82"/>
      <c r="K303" s="82"/>
      <c r="L303" s="82"/>
      <c r="M303" s="82"/>
      <c r="N303" s="394"/>
      <c r="O303" s="397"/>
      <c r="P303" s="393"/>
      <c r="Q303" s="393"/>
      <c r="R303" s="393"/>
      <c r="S303" s="393"/>
      <c r="T303" s="393"/>
      <c r="U303" s="393"/>
    </row>
    <row r="304" spans="1:21" s="3" customFormat="1" ht="20.25">
      <c r="A304" s="19"/>
      <c r="B304" s="19"/>
      <c r="C304" s="349"/>
      <c r="D304" s="19"/>
      <c r="E304" s="19"/>
      <c r="F304" s="52"/>
      <c r="G304" s="49"/>
      <c r="H304" s="19"/>
      <c r="I304" s="31"/>
      <c r="J304" s="82"/>
      <c r="K304" s="82"/>
      <c r="L304" s="82"/>
      <c r="M304" s="82"/>
      <c r="N304" s="394"/>
      <c r="O304" s="53"/>
      <c r="P304" s="10"/>
      <c r="Q304" s="10"/>
      <c r="R304" s="10"/>
      <c r="S304" s="10"/>
      <c r="T304" s="10"/>
      <c r="U304" s="10"/>
    </row>
    <row r="305" spans="1:21">
      <c r="A305" s="19">
        <v>100</v>
      </c>
      <c r="B305" s="84" t="str">
        <f>$B$299</f>
        <v xml:space="preserve">FIEFOC II  </v>
      </c>
      <c r="C305" s="328" t="str">
        <f>'[2]Draft FIEFOC Proc Plan 19-20'!$D$31</f>
        <v>Service and Repair of Vehicles, equipment</v>
      </c>
      <c r="D305" s="41" t="s">
        <v>26</v>
      </c>
      <c r="E305" s="41" t="s">
        <v>38</v>
      </c>
      <c r="F305" s="50">
        <v>48000000</v>
      </c>
      <c r="G305" s="41" t="s">
        <v>146</v>
      </c>
      <c r="H305" s="41" t="s">
        <v>64</v>
      </c>
      <c r="I305" s="31" t="s">
        <v>356</v>
      </c>
      <c r="J305" s="82">
        <f>J302</f>
        <v>43698</v>
      </c>
      <c r="K305" s="82">
        <f>K302</f>
        <v>43728</v>
      </c>
      <c r="L305" s="82">
        <f>L302</f>
        <v>43758</v>
      </c>
      <c r="M305" s="82">
        <f>M302</f>
        <v>43788</v>
      </c>
      <c r="N305" s="394">
        <f>N302</f>
        <v>43818</v>
      </c>
      <c r="O305" s="397"/>
      <c r="P305" s="393"/>
      <c r="Q305" s="393"/>
      <c r="R305" s="393"/>
      <c r="S305" s="393"/>
      <c r="T305" s="393"/>
      <c r="U305" s="393"/>
    </row>
    <row r="306" spans="1:21">
      <c r="A306" s="19"/>
      <c r="B306" s="19"/>
      <c r="C306" s="328"/>
      <c r="D306" s="19" t="s">
        <v>27</v>
      </c>
      <c r="E306" s="19"/>
      <c r="F306" s="30"/>
      <c r="G306" s="49"/>
      <c r="H306" s="19"/>
      <c r="I306" s="31"/>
      <c r="J306" s="82"/>
      <c r="K306" s="82"/>
      <c r="L306" s="82"/>
      <c r="M306" s="82"/>
      <c r="N306" s="394"/>
      <c r="O306" s="397"/>
      <c r="P306" s="393"/>
      <c r="Q306" s="393"/>
      <c r="R306" s="393"/>
      <c r="S306" s="393"/>
      <c r="T306" s="393"/>
      <c r="U306" s="393"/>
    </row>
    <row r="307" spans="1:21" s="3" customFormat="1" ht="20.25">
      <c r="A307" s="19"/>
      <c r="B307" s="19"/>
      <c r="C307" s="328"/>
      <c r="D307" s="19"/>
      <c r="E307" s="19"/>
      <c r="F307" s="30"/>
      <c r="G307" s="49"/>
      <c r="H307" s="19"/>
      <c r="I307" s="31"/>
      <c r="J307" s="82"/>
      <c r="K307" s="82"/>
      <c r="L307" s="82"/>
      <c r="M307" s="82"/>
      <c r="N307" s="394"/>
      <c r="O307" s="53"/>
      <c r="P307" s="10"/>
      <c r="Q307" s="10"/>
      <c r="R307" s="10"/>
      <c r="S307" s="10"/>
      <c r="T307" s="10"/>
      <c r="U307" s="10"/>
    </row>
    <row r="308" spans="1:21">
      <c r="A308" s="19">
        <v>101</v>
      </c>
      <c r="B308" s="84" t="str">
        <f>$B$299</f>
        <v xml:space="preserve">FIEFOC II  </v>
      </c>
      <c r="C308" s="328" t="s">
        <v>153</v>
      </c>
      <c r="D308" s="19" t="s">
        <v>26</v>
      </c>
      <c r="E308" s="41" t="s">
        <v>38</v>
      </c>
      <c r="F308" s="30">
        <v>46000000</v>
      </c>
      <c r="G308" s="41" t="s">
        <v>146</v>
      </c>
      <c r="H308" s="41" t="s">
        <v>64</v>
      </c>
      <c r="I308" s="31" t="s">
        <v>356</v>
      </c>
      <c r="J308" s="82" t="s">
        <v>349</v>
      </c>
      <c r="K308" s="82" t="s">
        <v>349</v>
      </c>
      <c r="L308" s="82" t="s">
        <v>349</v>
      </c>
      <c r="M308" s="82" t="s">
        <v>349</v>
      </c>
      <c r="N308" s="400" t="s">
        <v>349</v>
      </c>
      <c r="O308" s="397"/>
      <c r="P308" s="393"/>
      <c r="Q308" s="393"/>
      <c r="R308" s="393"/>
      <c r="S308" s="393"/>
      <c r="T308" s="393"/>
      <c r="U308" s="393"/>
    </row>
    <row r="309" spans="1:21">
      <c r="A309" s="19"/>
      <c r="B309" s="19"/>
      <c r="C309" s="328"/>
      <c r="D309" s="19" t="s">
        <v>27</v>
      </c>
      <c r="E309" s="41"/>
      <c r="F309" s="30"/>
      <c r="H309" s="19"/>
      <c r="I309" s="31"/>
      <c r="J309" s="82"/>
      <c r="K309" s="82"/>
      <c r="L309" s="82"/>
      <c r="M309" s="82"/>
      <c r="N309" s="394"/>
      <c r="O309" s="397"/>
      <c r="P309" s="393"/>
      <c r="Q309" s="393"/>
      <c r="R309" s="393"/>
      <c r="S309" s="393"/>
      <c r="T309" s="393"/>
      <c r="U309" s="393"/>
    </row>
    <row r="310" spans="1:21">
      <c r="A310" s="19"/>
      <c r="B310" s="19"/>
      <c r="C310" s="328"/>
      <c r="D310" s="19"/>
      <c r="E310" s="19"/>
      <c r="F310" s="30"/>
      <c r="G310" s="19"/>
      <c r="H310" s="19"/>
      <c r="I310" s="31"/>
      <c r="J310" s="82"/>
      <c r="K310" s="82"/>
      <c r="L310" s="82"/>
      <c r="M310" s="82"/>
      <c r="N310" s="394"/>
      <c r="O310" s="397"/>
      <c r="P310" s="393"/>
      <c r="Q310" s="393"/>
      <c r="R310" s="393"/>
      <c r="S310" s="393"/>
      <c r="T310" s="393"/>
      <c r="U310" s="393"/>
    </row>
    <row r="311" spans="1:21" ht="42.75">
      <c r="A311" s="19">
        <v>102</v>
      </c>
      <c r="B311" s="84" t="str">
        <f>$B$299</f>
        <v xml:space="preserve">FIEFOC II  </v>
      </c>
      <c r="C311" s="329" t="str">
        <f>'[2]Draft FIEFOC Proc Plan 19-20'!$D$33</f>
        <v>Supply of Tyres and rubes for project Motorcycles and vehicles</v>
      </c>
      <c r="D311" s="19" t="s">
        <v>31</v>
      </c>
      <c r="E311" s="41" t="s">
        <v>38</v>
      </c>
      <c r="F311" s="30">
        <v>35000000</v>
      </c>
      <c r="G311" s="41" t="s">
        <v>146</v>
      </c>
      <c r="H311" s="41" t="s">
        <v>64</v>
      </c>
      <c r="I311" s="31" t="s">
        <v>356</v>
      </c>
      <c r="J311" s="82" t="str">
        <f>J308</f>
        <v>Q1-Q4</v>
      </c>
      <c r="K311" s="82" t="str">
        <f>K308</f>
        <v>Q1-Q4</v>
      </c>
      <c r="L311" s="82" t="str">
        <f>L308</f>
        <v>Q1-Q4</v>
      </c>
      <c r="M311" s="82" t="str">
        <f>M308</f>
        <v>Q1-Q4</v>
      </c>
      <c r="N311" s="394" t="str">
        <f>N308</f>
        <v>Q1-Q4</v>
      </c>
      <c r="O311" s="397"/>
      <c r="P311" s="393"/>
      <c r="Q311" s="393"/>
      <c r="R311" s="393"/>
      <c r="S311" s="393"/>
      <c r="T311" s="393"/>
      <c r="U311" s="393"/>
    </row>
    <row r="312" spans="1:21">
      <c r="A312" s="19"/>
      <c r="B312" s="19"/>
      <c r="C312" s="328"/>
      <c r="D312" s="19" t="s">
        <v>27</v>
      </c>
      <c r="E312" s="19"/>
      <c r="F312" s="30"/>
      <c r="G312" s="49"/>
      <c r="H312" s="19"/>
      <c r="I312" s="31"/>
      <c r="J312" s="82"/>
      <c r="K312" s="82"/>
      <c r="L312" s="82"/>
      <c r="M312" s="82"/>
      <c r="N312" s="394"/>
      <c r="O312" s="397"/>
      <c r="P312" s="393"/>
      <c r="Q312" s="393"/>
      <c r="R312" s="393"/>
      <c r="S312" s="393"/>
      <c r="T312" s="393"/>
      <c r="U312" s="393"/>
    </row>
    <row r="313" spans="1:21">
      <c r="A313" s="19"/>
      <c r="B313" s="19"/>
      <c r="C313" s="328"/>
      <c r="D313" s="19"/>
      <c r="E313" s="19"/>
      <c r="F313" s="30"/>
      <c r="G313" s="49"/>
      <c r="H313" s="19"/>
      <c r="I313" s="31"/>
      <c r="J313" s="82"/>
      <c r="K313" s="82"/>
      <c r="L313" s="82"/>
      <c r="M313" s="82"/>
      <c r="N313" s="394"/>
      <c r="O313" s="397"/>
      <c r="P313" s="393"/>
      <c r="Q313" s="393"/>
      <c r="R313" s="393"/>
      <c r="S313" s="393"/>
      <c r="T313" s="393"/>
      <c r="U313" s="393"/>
    </row>
    <row r="314" spans="1:21">
      <c r="A314" s="19">
        <v>103</v>
      </c>
      <c r="B314" s="84" t="str">
        <f>$B$299</f>
        <v xml:space="preserve">FIEFOC II  </v>
      </c>
      <c r="C314" s="328" t="str">
        <f>'[2]Draft FIEFOC Proc Plan 19-20'!$D$34</f>
        <v>Supply of Office furniture and fittings</v>
      </c>
      <c r="D314" s="19" t="s">
        <v>26</v>
      </c>
      <c r="E314" s="41" t="s">
        <v>38</v>
      </c>
      <c r="F314" s="30">
        <v>25000000</v>
      </c>
      <c r="G314" s="41" t="s">
        <v>146</v>
      </c>
      <c r="H314" s="41" t="s">
        <v>64</v>
      </c>
      <c r="I314" s="31" t="s">
        <v>356</v>
      </c>
      <c r="J314" s="82" t="str">
        <f>J311</f>
        <v>Q1-Q4</v>
      </c>
      <c r="K314" s="82" t="str">
        <f>K311</f>
        <v>Q1-Q4</v>
      </c>
      <c r="L314" s="82" t="str">
        <f>L311</f>
        <v>Q1-Q4</v>
      </c>
      <c r="M314" s="82" t="str">
        <f>M311</f>
        <v>Q1-Q4</v>
      </c>
      <c r="N314" s="400" t="str">
        <f>N311</f>
        <v>Q1-Q4</v>
      </c>
      <c r="O314" s="397"/>
      <c r="P314" s="393"/>
      <c r="Q314" s="393"/>
      <c r="R314" s="393"/>
      <c r="S314" s="393"/>
      <c r="T314" s="393"/>
      <c r="U314" s="393"/>
    </row>
    <row r="315" spans="1:21">
      <c r="A315" s="19"/>
      <c r="B315" s="19"/>
      <c r="C315" s="328"/>
      <c r="D315" s="19" t="s">
        <v>27</v>
      </c>
      <c r="E315" s="19"/>
      <c r="F315" s="30"/>
      <c r="G315" s="49"/>
      <c r="H315" s="19"/>
      <c r="I315" s="31"/>
      <c r="J315" s="82"/>
      <c r="K315" s="82"/>
      <c r="L315" s="82"/>
      <c r="M315" s="82"/>
      <c r="N315" s="394"/>
      <c r="O315" s="397"/>
      <c r="P315" s="393"/>
      <c r="Q315" s="393"/>
      <c r="R315" s="393"/>
      <c r="S315" s="393"/>
      <c r="T315" s="393"/>
      <c r="U315" s="393"/>
    </row>
    <row r="316" spans="1:21">
      <c r="A316" s="19"/>
      <c r="B316" s="19"/>
      <c r="C316" s="328"/>
      <c r="D316" s="19"/>
      <c r="E316" s="19"/>
      <c r="F316" s="30"/>
      <c r="G316" s="49"/>
      <c r="H316" s="19"/>
      <c r="I316" s="31"/>
      <c r="J316" s="82"/>
      <c r="K316" s="82"/>
      <c r="L316" s="82"/>
      <c r="M316" s="82"/>
      <c r="N316" s="394"/>
      <c r="O316" s="397"/>
      <c r="P316" s="393"/>
      <c r="Q316" s="393"/>
      <c r="R316" s="393"/>
      <c r="S316" s="393"/>
      <c r="T316" s="393"/>
      <c r="U316" s="393"/>
    </row>
    <row r="317" spans="1:21" ht="42.75">
      <c r="A317" s="19">
        <v>104</v>
      </c>
      <c r="B317" s="84" t="str">
        <f>$B$299</f>
        <v xml:space="preserve">FIEFOC II  </v>
      </c>
      <c r="C317" s="329" t="str">
        <f>'[2]Draft FIEFOC Proc Plan 19-20'!$D$35</f>
        <v>Provision of secretarial services (Printing, Photocopying, Binding)</v>
      </c>
      <c r="D317" s="19" t="s">
        <v>26</v>
      </c>
      <c r="E317" s="41" t="s">
        <v>38</v>
      </c>
      <c r="F317" s="30">
        <v>25000000</v>
      </c>
      <c r="G317" s="41" t="s">
        <v>146</v>
      </c>
      <c r="H317" s="41" t="s">
        <v>64</v>
      </c>
      <c r="I317" s="31" t="s">
        <v>356</v>
      </c>
      <c r="J317" s="82" t="str">
        <f>J314</f>
        <v>Q1-Q4</v>
      </c>
      <c r="K317" s="82" t="str">
        <f>K314</f>
        <v>Q1-Q4</v>
      </c>
      <c r="L317" s="82" t="str">
        <f>L314</f>
        <v>Q1-Q4</v>
      </c>
      <c r="M317" s="82" t="str">
        <f>M314</f>
        <v>Q1-Q4</v>
      </c>
      <c r="N317" s="400" t="str">
        <f>N314</f>
        <v>Q1-Q4</v>
      </c>
      <c r="O317" s="397"/>
      <c r="P317" s="393"/>
      <c r="Q317" s="393"/>
      <c r="R317" s="393"/>
      <c r="S317" s="393"/>
      <c r="T317" s="393"/>
      <c r="U317" s="393"/>
    </row>
    <row r="318" spans="1:21">
      <c r="A318" s="19"/>
      <c r="B318" s="19"/>
      <c r="C318" s="328"/>
      <c r="D318" s="19" t="s">
        <v>27</v>
      </c>
      <c r="E318" s="19"/>
      <c r="F318" s="30"/>
      <c r="G318" s="49"/>
      <c r="H318" s="19"/>
      <c r="I318" s="31"/>
      <c r="J318" s="82"/>
      <c r="K318" s="82"/>
      <c r="L318" s="82"/>
      <c r="M318" s="82"/>
      <c r="N318" s="394"/>
      <c r="O318" s="397"/>
      <c r="P318" s="393"/>
      <c r="Q318" s="393"/>
      <c r="R318" s="393"/>
      <c r="S318" s="393"/>
      <c r="T318" s="393"/>
      <c r="U318" s="393"/>
    </row>
    <row r="319" spans="1:21">
      <c r="A319" s="19"/>
      <c r="B319" s="19"/>
      <c r="C319" s="328"/>
      <c r="D319" s="19"/>
      <c r="E319" s="19"/>
      <c r="F319" s="30"/>
      <c r="G319" s="49"/>
      <c r="H319" s="19"/>
      <c r="I319" s="31"/>
      <c r="J319" s="82"/>
      <c r="K319" s="82"/>
      <c r="L319" s="82"/>
      <c r="M319" s="82"/>
      <c r="N319" s="394"/>
      <c r="O319" s="397"/>
      <c r="P319" s="393"/>
      <c r="Q319" s="393"/>
      <c r="R319" s="393"/>
      <c r="S319" s="393"/>
      <c r="T319" s="393"/>
      <c r="U319" s="393"/>
    </row>
    <row r="320" spans="1:21" ht="63">
      <c r="A320" s="19">
        <v>105</v>
      </c>
      <c r="B320" s="84" t="str">
        <f>$B$299</f>
        <v xml:space="preserve">FIEFOC II  </v>
      </c>
      <c r="C320" s="329" t="str">
        <f>'[2]Draft FIEFOC Proc Plan 19-20'!$D$36</f>
        <v>Supply of Communications Equipment (2No HD Camera, 1No Cam coder, 2No 50'' TV Sets and 1 set of IPAD)</v>
      </c>
      <c r="D320" s="19" t="s">
        <v>26</v>
      </c>
      <c r="E320" s="41" t="s">
        <v>38</v>
      </c>
      <c r="F320" s="30">
        <v>40000000</v>
      </c>
      <c r="G320" s="41" t="s">
        <v>146</v>
      </c>
      <c r="H320" s="41" t="s">
        <v>64</v>
      </c>
      <c r="I320" s="31" t="s">
        <v>356</v>
      </c>
      <c r="J320" s="82" t="str">
        <f>J317</f>
        <v>Q1-Q4</v>
      </c>
      <c r="K320" s="82" t="str">
        <f>K317</f>
        <v>Q1-Q4</v>
      </c>
      <c r="L320" s="82" t="str">
        <f>L317</f>
        <v>Q1-Q4</v>
      </c>
      <c r="M320" s="82" t="str">
        <f>M317</f>
        <v>Q1-Q4</v>
      </c>
      <c r="N320" s="400" t="str">
        <f>N317</f>
        <v>Q1-Q4</v>
      </c>
      <c r="O320" s="397"/>
      <c r="P320" s="393"/>
      <c r="Q320" s="393"/>
      <c r="R320" s="393"/>
      <c r="S320" s="393"/>
      <c r="T320" s="393"/>
      <c r="U320" s="393"/>
    </row>
    <row r="321" spans="1:21">
      <c r="A321" s="19"/>
      <c r="B321" s="19"/>
      <c r="C321" s="328"/>
      <c r="D321" s="19" t="s">
        <v>27</v>
      </c>
      <c r="E321" s="19"/>
      <c r="F321" s="30"/>
      <c r="G321" s="49"/>
      <c r="H321" s="19"/>
      <c r="I321" s="31"/>
      <c r="J321" s="82"/>
      <c r="K321" s="82"/>
      <c r="L321" s="82"/>
      <c r="M321" s="82"/>
      <c r="N321" s="394"/>
      <c r="O321" s="397"/>
      <c r="P321" s="393"/>
      <c r="Q321" s="393"/>
      <c r="R321" s="393"/>
      <c r="S321" s="393"/>
      <c r="T321" s="393"/>
      <c r="U321" s="393"/>
    </row>
    <row r="322" spans="1:21">
      <c r="A322" s="19"/>
      <c r="B322" s="19"/>
      <c r="C322" s="328"/>
      <c r="D322" s="19"/>
      <c r="E322" s="19"/>
      <c r="F322" s="30"/>
      <c r="G322" s="49"/>
      <c r="H322" s="19"/>
      <c r="I322" s="31"/>
      <c r="J322" s="82"/>
      <c r="K322" s="82"/>
      <c r="L322" s="82"/>
      <c r="M322" s="82"/>
      <c r="N322" s="394"/>
      <c r="O322" s="397"/>
      <c r="P322" s="393"/>
      <c r="Q322" s="393"/>
      <c r="R322" s="393"/>
      <c r="S322" s="393"/>
      <c r="T322" s="393"/>
      <c r="U322" s="393"/>
    </row>
    <row r="323" spans="1:21" ht="42.75">
      <c r="A323" s="19">
        <v>106</v>
      </c>
      <c r="B323" s="20" t="str">
        <f>$B$299</f>
        <v xml:space="preserve">FIEFOC II  </v>
      </c>
      <c r="C323" s="329" t="str">
        <f>'[2]Draft FIEFOC Proc Plan 19-20'!$D$37</f>
        <v xml:space="preserve">Supply of Assorted  IEC materials for FIEFOC 2 Project </v>
      </c>
      <c r="D323" s="20" t="s">
        <v>26</v>
      </c>
      <c r="E323" s="20" t="s">
        <v>38</v>
      </c>
      <c r="F323" s="56">
        <v>160000000</v>
      </c>
      <c r="G323" s="20" t="s">
        <v>146</v>
      </c>
      <c r="H323" s="19" t="s">
        <v>75</v>
      </c>
      <c r="I323" s="31" t="s">
        <v>356</v>
      </c>
      <c r="J323" s="82">
        <v>43677</v>
      </c>
      <c r="K323" s="82">
        <f>J323+20</f>
        <v>43697</v>
      </c>
      <c r="L323" s="82">
        <f>K323+20</f>
        <v>43717</v>
      </c>
      <c r="M323" s="82">
        <f>L323+20</f>
        <v>43737</v>
      </c>
      <c r="N323" s="400">
        <f>M323+20</f>
        <v>43757</v>
      </c>
      <c r="O323" s="397"/>
      <c r="P323" s="393"/>
      <c r="Q323" s="393"/>
      <c r="R323" s="393"/>
      <c r="S323" s="393"/>
      <c r="T323" s="393"/>
      <c r="U323" s="393"/>
    </row>
    <row r="324" spans="1:21">
      <c r="A324" s="19"/>
      <c r="B324" s="20"/>
      <c r="C324" s="328"/>
      <c r="D324" s="20" t="s">
        <v>27</v>
      </c>
      <c r="E324" s="20"/>
      <c r="F324" s="20"/>
      <c r="G324" s="20"/>
      <c r="H324" s="19"/>
      <c r="I324" s="31"/>
      <c r="J324" s="82"/>
      <c r="K324" s="82"/>
      <c r="L324" s="82"/>
      <c r="M324" s="82"/>
      <c r="N324" s="394"/>
      <c r="O324" s="397"/>
      <c r="P324" s="393"/>
      <c r="Q324" s="393"/>
      <c r="R324" s="393"/>
      <c r="S324" s="393"/>
      <c r="T324" s="393"/>
      <c r="U324" s="393"/>
    </row>
    <row r="325" spans="1:21" ht="27" customHeight="1">
      <c r="A325" s="19"/>
      <c r="B325" s="20"/>
      <c r="C325" s="328"/>
      <c r="D325" s="20"/>
      <c r="E325" s="20"/>
      <c r="F325" s="20"/>
      <c r="G325" s="20"/>
      <c r="H325" s="19"/>
      <c r="I325" s="31"/>
      <c r="J325" s="82"/>
      <c r="K325" s="82"/>
      <c r="L325" s="82"/>
      <c r="M325" s="82"/>
      <c r="N325" s="394"/>
      <c r="O325" s="397"/>
      <c r="P325" s="393"/>
      <c r="Q325" s="393"/>
      <c r="R325" s="393"/>
      <c r="S325" s="393"/>
      <c r="T325" s="393"/>
      <c r="U325" s="393"/>
    </row>
    <row r="326" spans="1:21" ht="57.75" customHeight="1">
      <c r="A326" s="19">
        <v>107</v>
      </c>
      <c r="B326" s="20" t="str">
        <f>$B$299</f>
        <v xml:space="preserve">FIEFOC II  </v>
      </c>
      <c r="C326" s="329" t="str">
        <f>'[2]Draft FIEFOC Proc Plan 19-20'!$D$38</f>
        <v>Services for production of comprehensive vidio documentary for FIEFOC 2 Project</v>
      </c>
      <c r="D326" s="20" t="s">
        <v>26</v>
      </c>
      <c r="E326" s="20" t="s">
        <v>38</v>
      </c>
      <c r="F326" s="56">
        <v>190000000</v>
      </c>
      <c r="G326" s="20" t="s">
        <v>146</v>
      </c>
      <c r="H326" s="19" t="s">
        <v>75</v>
      </c>
      <c r="I326" s="31" t="s">
        <v>356</v>
      </c>
      <c r="J326" s="82">
        <v>43677</v>
      </c>
      <c r="K326" s="82">
        <f>J326+20</f>
        <v>43697</v>
      </c>
      <c r="L326" s="82">
        <f>K326+20</f>
        <v>43717</v>
      </c>
      <c r="M326" s="82">
        <f>L326+20</f>
        <v>43737</v>
      </c>
      <c r="N326" s="400">
        <f>M326+20</f>
        <v>43757</v>
      </c>
      <c r="O326" s="397"/>
      <c r="P326" s="393"/>
      <c r="Q326" s="393"/>
      <c r="R326" s="393"/>
      <c r="S326" s="393"/>
      <c r="T326" s="393"/>
      <c r="U326" s="393"/>
    </row>
    <row r="327" spans="1:21" ht="26.25" customHeight="1">
      <c r="A327" s="19"/>
      <c r="B327" s="20"/>
      <c r="C327" s="328"/>
      <c r="D327" s="20" t="s">
        <v>27</v>
      </c>
      <c r="E327" s="20"/>
      <c r="F327" s="20"/>
      <c r="G327" s="20"/>
      <c r="H327" s="19"/>
      <c r="I327" s="31"/>
      <c r="J327" s="82"/>
      <c r="K327" s="82"/>
      <c r="L327" s="82"/>
      <c r="M327" s="82"/>
      <c r="N327" s="394"/>
      <c r="O327" s="397"/>
      <c r="P327" s="393"/>
      <c r="Q327" s="393"/>
      <c r="R327" s="393"/>
      <c r="S327" s="393"/>
      <c r="T327" s="393"/>
      <c r="U327" s="393"/>
    </row>
    <row r="328" spans="1:21" ht="23.25" hidden="1" customHeight="1">
      <c r="A328" s="19"/>
      <c r="B328" s="20"/>
      <c r="C328" s="328"/>
      <c r="D328" s="20"/>
      <c r="E328" s="20"/>
      <c r="F328" s="20"/>
      <c r="G328" s="20"/>
      <c r="H328" s="19"/>
      <c r="I328" s="31"/>
      <c r="J328" s="82"/>
      <c r="K328" s="82"/>
      <c r="L328" s="82"/>
      <c r="M328" s="82"/>
      <c r="N328" s="44"/>
      <c r="O328" s="396"/>
    </row>
    <row r="329" spans="1:21" ht="111" customHeight="1">
      <c r="A329" s="19">
        <v>108</v>
      </c>
      <c r="B329" s="20" t="str">
        <f>$B$335</f>
        <v>WMD</v>
      </c>
      <c r="C329" s="329" t="s">
        <v>524</v>
      </c>
      <c r="D329" s="41" t="s">
        <v>26</v>
      </c>
      <c r="E329" s="41" t="s">
        <v>38</v>
      </c>
      <c r="F329" s="50">
        <v>1000000000</v>
      </c>
      <c r="G329" s="41" t="s">
        <v>63</v>
      </c>
      <c r="H329" s="41" t="s">
        <v>65</v>
      </c>
      <c r="I329" s="31" t="s">
        <v>356</v>
      </c>
      <c r="J329" s="82">
        <v>43677</v>
      </c>
      <c r="K329" s="82">
        <f>J329+20</f>
        <v>43697</v>
      </c>
      <c r="L329" s="82">
        <f>K329+20</f>
        <v>43717</v>
      </c>
      <c r="M329" s="82">
        <f>L329+20</f>
        <v>43737</v>
      </c>
      <c r="N329" s="400">
        <f>M329+20</f>
        <v>43757</v>
      </c>
      <c r="O329" s="397"/>
      <c r="P329" s="393"/>
      <c r="Q329" s="393"/>
      <c r="R329" s="393"/>
      <c r="S329" s="393"/>
      <c r="T329" s="393"/>
      <c r="U329" s="393"/>
    </row>
    <row r="330" spans="1:21" s="3" customFormat="1" ht="21">
      <c r="A330" s="19"/>
      <c r="B330" s="20"/>
      <c r="C330" s="350"/>
      <c r="D330" s="19" t="s">
        <v>27</v>
      </c>
      <c r="E330" s="19"/>
      <c r="F330" s="30"/>
      <c r="G330" s="49"/>
      <c r="H330" s="19"/>
      <c r="I330" s="31"/>
      <c r="J330" s="82"/>
      <c r="K330" s="82"/>
      <c r="L330" s="82"/>
      <c r="M330" s="82"/>
      <c r="N330" s="394"/>
      <c r="O330" s="397"/>
      <c r="P330" s="10"/>
      <c r="Q330" s="10"/>
      <c r="R330" s="10"/>
      <c r="S330" s="10"/>
      <c r="T330" s="10"/>
      <c r="U330" s="10"/>
    </row>
    <row r="331" spans="1:21" ht="29.25" customHeight="1">
      <c r="A331" s="19"/>
      <c r="B331" s="20"/>
      <c r="C331" s="350"/>
      <c r="D331" s="19"/>
      <c r="E331" s="19"/>
      <c r="F331" s="30"/>
      <c r="G331" s="49"/>
      <c r="H331" s="19"/>
      <c r="I331" s="31"/>
      <c r="J331" s="82"/>
      <c r="K331" s="82"/>
      <c r="L331" s="82"/>
      <c r="M331" s="82"/>
      <c r="N331" s="394"/>
      <c r="O331" s="53"/>
      <c r="P331" s="393"/>
      <c r="Q331" s="393"/>
      <c r="R331" s="393"/>
      <c r="S331" s="393"/>
      <c r="T331" s="393"/>
      <c r="U331" s="393"/>
    </row>
    <row r="332" spans="1:21" ht="48" customHeight="1">
      <c r="A332" s="19">
        <v>109</v>
      </c>
      <c r="B332" s="20" t="str">
        <f>$B$335</f>
        <v>WMD</v>
      </c>
      <c r="C332" s="329" t="s">
        <v>155</v>
      </c>
      <c r="D332" s="41" t="s">
        <v>26</v>
      </c>
      <c r="E332" s="41" t="s">
        <v>38</v>
      </c>
      <c r="F332" s="50">
        <v>200000000</v>
      </c>
      <c r="G332" s="41" t="s">
        <v>63</v>
      </c>
      <c r="H332" s="41" t="s">
        <v>75</v>
      </c>
      <c r="I332" s="41" t="s">
        <v>353</v>
      </c>
      <c r="J332" s="236">
        <v>43677</v>
      </c>
      <c r="K332" s="236">
        <f>J332+20</f>
        <v>43697</v>
      </c>
      <c r="L332" s="236">
        <f>K332+20</f>
        <v>43717</v>
      </c>
      <c r="M332" s="236">
        <f>L332+20</f>
        <v>43737</v>
      </c>
      <c r="N332" s="401">
        <f>M332+20</f>
        <v>43757</v>
      </c>
      <c r="O332" s="397"/>
      <c r="P332" s="393"/>
      <c r="Q332" s="393"/>
      <c r="R332" s="393"/>
      <c r="S332" s="393"/>
      <c r="T332" s="393"/>
      <c r="U332" s="393"/>
    </row>
    <row r="333" spans="1:21" s="3" customFormat="1" ht="21">
      <c r="A333" s="19"/>
      <c r="B333" s="20"/>
      <c r="C333" s="351"/>
      <c r="D333" s="19" t="s">
        <v>27</v>
      </c>
      <c r="E333" s="19"/>
      <c r="F333" s="30"/>
      <c r="G333" s="49"/>
      <c r="H333" s="19"/>
      <c r="I333" s="31"/>
      <c r="J333" s="82"/>
      <c r="K333" s="82"/>
      <c r="L333" s="82"/>
      <c r="M333" s="82"/>
      <c r="N333" s="394"/>
      <c r="O333" s="397"/>
      <c r="P333" s="10"/>
      <c r="Q333" s="10"/>
      <c r="R333" s="10"/>
      <c r="S333" s="10"/>
      <c r="T333" s="10"/>
      <c r="U333" s="10"/>
    </row>
    <row r="334" spans="1:21" ht="24.75" customHeight="1">
      <c r="A334" s="19"/>
      <c r="B334" s="20"/>
      <c r="C334" s="351"/>
      <c r="D334" s="19"/>
      <c r="E334" s="19"/>
      <c r="F334" s="30"/>
      <c r="G334" s="49"/>
      <c r="H334" s="19"/>
      <c r="I334" s="31"/>
      <c r="J334" s="82"/>
      <c r="K334" s="82"/>
      <c r="L334" s="82"/>
      <c r="M334" s="82"/>
      <c r="N334" s="394"/>
      <c r="O334" s="53"/>
      <c r="P334" s="393"/>
      <c r="Q334" s="393"/>
      <c r="R334" s="393"/>
      <c r="S334" s="393"/>
      <c r="T334" s="393"/>
      <c r="U334" s="393"/>
    </row>
    <row r="335" spans="1:21" ht="48.75" customHeight="1">
      <c r="A335" s="19">
        <v>110</v>
      </c>
      <c r="B335" s="20" t="s">
        <v>357</v>
      </c>
      <c r="C335" s="329" t="s">
        <v>526</v>
      </c>
      <c r="D335" s="41" t="s">
        <v>26</v>
      </c>
      <c r="E335" s="41" t="s">
        <v>38</v>
      </c>
      <c r="F335" s="50">
        <v>150000000</v>
      </c>
      <c r="G335" s="41" t="s">
        <v>63</v>
      </c>
      <c r="H335" s="19" t="s">
        <v>65</v>
      </c>
      <c r="I335" s="41" t="str">
        <f>$I$332</f>
        <v xml:space="preserve">Admeasurement </v>
      </c>
      <c r="J335" s="82">
        <v>43677</v>
      </c>
      <c r="K335" s="82">
        <f>J335+20</f>
        <v>43697</v>
      </c>
      <c r="L335" s="82">
        <f>K335+20</f>
        <v>43717</v>
      </c>
      <c r="M335" s="82">
        <f>L335+20</f>
        <v>43737</v>
      </c>
      <c r="N335" s="400">
        <f>M335+20</f>
        <v>43757</v>
      </c>
      <c r="O335" s="397"/>
      <c r="P335" s="393"/>
      <c r="Q335" s="393"/>
      <c r="R335" s="393"/>
      <c r="S335" s="393"/>
      <c r="T335" s="393"/>
      <c r="U335" s="393"/>
    </row>
    <row r="336" spans="1:21" s="3" customFormat="1" ht="18" customHeight="1">
      <c r="A336" s="19"/>
      <c r="B336" s="20"/>
      <c r="C336" s="351"/>
      <c r="D336" s="19" t="s">
        <v>27</v>
      </c>
      <c r="E336" s="19"/>
      <c r="F336" s="30"/>
      <c r="G336" s="49"/>
      <c r="H336" s="19"/>
      <c r="I336" s="31"/>
      <c r="J336" s="82"/>
      <c r="K336" s="82"/>
      <c r="L336" s="22"/>
      <c r="M336" s="22"/>
      <c r="N336" s="395"/>
      <c r="O336" s="53"/>
      <c r="P336" s="10"/>
      <c r="Q336" s="10"/>
      <c r="R336" s="10"/>
      <c r="S336" s="10"/>
      <c r="T336" s="10"/>
      <c r="U336" s="10"/>
    </row>
    <row r="337" spans="1:21" ht="31.5" customHeight="1">
      <c r="A337" s="19"/>
      <c r="B337" s="20"/>
      <c r="C337" s="329"/>
      <c r="D337" s="19"/>
      <c r="E337" s="19"/>
      <c r="F337" s="30"/>
      <c r="G337" s="49"/>
      <c r="H337" s="19"/>
      <c r="I337" s="41"/>
      <c r="J337" s="82"/>
      <c r="K337" s="82"/>
      <c r="L337" s="82"/>
      <c r="M337" s="82"/>
      <c r="N337" s="395"/>
      <c r="O337" s="397"/>
      <c r="P337" s="393"/>
      <c r="Q337" s="393"/>
      <c r="R337" s="393"/>
      <c r="S337" s="393"/>
      <c r="T337" s="393"/>
      <c r="U337" s="393"/>
    </row>
    <row r="338" spans="1:21" ht="27.75" customHeight="1">
      <c r="A338" s="19">
        <v>111</v>
      </c>
      <c r="B338" s="20" t="s">
        <v>357</v>
      </c>
      <c r="C338" s="328" t="s">
        <v>525</v>
      </c>
      <c r="D338" s="41" t="s">
        <v>26</v>
      </c>
      <c r="E338" s="41" t="s">
        <v>38</v>
      </c>
      <c r="F338" s="50">
        <v>200000000</v>
      </c>
      <c r="G338" s="41" t="s">
        <v>63</v>
      </c>
      <c r="H338" s="19" t="s">
        <v>65</v>
      </c>
      <c r="I338" s="41" t="str">
        <f>$I$332</f>
        <v xml:space="preserve">Admeasurement </v>
      </c>
      <c r="J338" s="82">
        <v>43677</v>
      </c>
      <c r="K338" s="82">
        <f>J338+20</f>
        <v>43697</v>
      </c>
      <c r="L338" s="82">
        <f>K338+20</f>
        <v>43717</v>
      </c>
      <c r="M338" s="82">
        <f>L338+20</f>
        <v>43737</v>
      </c>
      <c r="N338" s="400">
        <f>M338+20</f>
        <v>43757</v>
      </c>
      <c r="O338" s="397"/>
      <c r="P338" s="393"/>
      <c r="Q338" s="393"/>
      <c r="R338" s="393"/>
      <c r="S338" s="393"/>
      <c r="T338" s="393"/>
      <c r="U338" s="393"/>
    </row>
    <row r="339" spans="1:21" s="3" customFormat="1" ht="21">
      <c r="A339" s="19"/>
      <c r="B339" s="20"/>
      <c r="C339" s="352"/>
      <c r="D339" s="19" t="s">
        <v>27</v>
      </c>
      <c r="E339" s="19"/>
      <c r="F339" s="30"/>
      <c r="G339" s="49"/>
      <c r="H339" s="19"/>
      <c r="I339" s="31"/>
      <c r="J339" s="82"/>
      <c r="K339" s="82"/>
      <c r="L339" s="22"/>
      <c r="M339" s="22"/>
      <c r="N339" s="395"/>
      <c r="O339" s="397"/>
      <c r="P339" s="10"/>
      <c r="Q339" s="10"/>
      <c r="R339" s="10"/>
      <c r="S339" s="10"/>
      <c r="T339" s="10"/>
      <c r="U339" s="10"/>
    </row>
    <row r="340" spans="1:21" ht="60" customHeight="1">
      <c r="A340" s="19"/>
      <c r="B340" s="20"/>
      <c r="C340" s="352"/>
      <c r="D340" s="19"/>
      <c r="E340" s="19"/>
      <c r="F340" s="30"/>
      <c r="G340" s="49"/>
      <c r="H340" s="19"/>
      <c r="I340" s="31"/>
      <c r="J340" s="82"/>
      <c r="K340" s="82"/>
      <c r="L340" s="22"/>
      <c r="M340" s="22"/>
      <c r="N340" s="395"/>
      <c r="O340" s="53"/>
      <c r="P340" s="393"/>
      <c r="Q340" s="393"/>
      <c r="R340" s="393"/>
      <c r="S340" s="393"/>
      <c r="T340" s="393"/>
      <c r="U340" s="393"/>
    </row>
    <row r="341" spans="1:21" ht="30.75" customHeight="1">
      <c r="A341" s="19">
        <v>112</v>
      </c>
      <c r="B341" s="20" t="s">
        <v>357</v>
      </c>
      <c r="C341" s="328" t="s">
        <v>527</v>
      </c>
      <c r="D341" s="41" t="s">
        <v>26</v>
      </c>
      <c r="E341" s="41" t="s">
        <v>38</v>
      </c>
      <c r="F341" s="50">
        <v>300000000</v>
      </c>
      <c r="G341" s="41" t="s">
        <v>63</v>
      </c>
      <c r="H341" s="19" t="s">
        <v>65</v>
      </c>
      <c r="I341" s="41" t="str">
        <f>$I$332</f>
        <v xml:space="preserve">Admeasurement </v>
      </c>
      <c r="J341" s="82">
        <v>43677</v>
      </c>
      <c r="K341" s="82">
        <f>J341+20</f>
        <v>43697</v>
      </c>
      <c r="L341" s="82">
        <f>K341+20</f>
        <v>43717</v>
      </c>
      <c r="M341" s="82">
        <f>L341+20</f>
        <v>43737</v>
      </c>
      <c r="N341" s="400">
        <f>M341+20</f>
        <v>43757</v>
      </c>
      <c r="O341" s="397"/>
      <c r="P341" s="393"/>
      <c r="Q341" s="393"/>
      <c r="R341" s="393"/>
      <c r="S341" s="393"/>
      <c r="T341" s="393"/>
      <c r="U341" s="393"/>
    </row>
    <row r="342" spans="1:21" s="3" customFormat="1" ht="21">
      <c r="A342" s="19"/>
      <c r="B342" s="19"/>
      <c r="C342" s="328"/>
      <c r="D342" s="19" t="s">
        <v>27</v>
      </c>
      <c r="E342" s="19"/>
      <c r="F342" s="30"/>
      <c r="G342" s="49"/>
      <c r="H342" s="19"/>
      <c r="I342" s="31"/>
      <c r="J342" s="82"/>
      <c r="K342" s="82"/>
      <c r="L342" s="22"/>
      <c r="M342" s="22"/>
      <c r="N342" s="395"/>
      <c r="O342" s="397"/>
      <c r="P342" s="10"/>
      <c r="Q342" s="10"/>
      <c r="R342" s="10"/>
      <c r="S342" s="10"/>
      <c r="T342" s="10"/>
      <c r="U342" s="10"/>
    </row>
    <row r="343" spans="1:21" ht="45.75" customHeight="1">
      <c r="A343" s="19"/>
      <c r="B343" s="19"/>
      <c r="C343" s="328"/>
      <c r="D343" s="19"/>
      <c r="E343" s="19"/>
      <c r="F343" s="30"/>
      <c r="G343" s="49"/>
      <c r="H343" s="19"/>
      <c r="I343" s="31"/>
      <c r="J343" s="82"/>
      <c r="K343" s="82"/>
      <c r="L343" s="22"/>
      <c r="M343" s="22"/>
      <c r="N343" s="395"/>
      <c r="O343" s="53"/>
      <c r="P343" s="393"/>
      <c r="Q343" s="393"/>
      <c r="R343" s="393"/>
      <c r="S343" s="393"/>
      <c r="T343" s="393"/>
      <c r="U343" s="393"/>
    </row>
    <row r="344" spans="1:21" ht="28.5" customHeight="1">
      <c r="A344" s="19">
        <v>113</v>
      </c>
      <c r="B344" s="84" t="s">
        <v>158</v>
      </c>
      <c r="C344" s="328" t="s">
        <v>157</v>
      </c>
      <c r="D344" s="41" t="s">
        <v>26</v>
      </c>
      <c r="E344" s="41" t="s">
        <v>38</v>
      </c>
      <c r="F344" s="50">
        <v>2500000000</v>
      </c>
      <c r="G344" s="201" t="str">
        <f>[3]Combined!$E$8</f>
        <v>Donor</v>
      </c>
      <c r="H344" s="41" t="str">
        <f>H341</f>
        <v>ODB</v>
      </c>
      <c r="I344" s="41" t="str">
        <f>I341</f>
        <v xml:space="preserve">Admeasurement </v>
      </c>
      <c r="J344" s="236">
        <v>43708</v>
      </c>
      <c r="K344" s="236">
        <f>J344+30</f>
        <v>43738</v>
      </c>
      <c r="L344" s="236">
        <f>K344+30</f>
        <v>43768</v>
      </c>
      <c r="M344" s="236">
        <f>L344+30</f>
        <v>43798</v>
      </c>
      <c r="N344" s="401">
        <f>M344+30</f>
        <v>43828</v>
      </c>
      <c r="O344" s="397"/>
      <c r="P344" s="393"/>
      <c r="Q344" s="393"/>
      <c r="R344" s="393"/>
      <c r="S344" s="393"/>
      <c r="T344" s="393"/>
      <c r="U344" s="393"/>
    </row>
    <row r="345" spans="1:21" s="3" customFormat="1" ht="21">
      <c r="A345" s="19"/>
      <c r="B345" s="19"/>
      <c r="C345" s="328"/>
      <c r="D345" s="19" t="s">
        <v>27</v>
      </c>
      <c r="E345" s="19"/>
      <c r="F345" s="30"/>
      <c r="G345" s="49"/>
      <c r="H345" s="19"/>
      <c r="I345" s="31"/>
      <c r="J345" s="82"/>
      <c r="K345" s="82"/>
      <c r="L345" s="22"/>
      <c r="M345" s="22"/>
      <c r="N345" s="395"/>
      <c r="O345" s="397"/>
      <c r="P345" s="10"/>
      <c r="Q345" s="10"/>
      <c r="R345" s="10"/>
      <c r="S345" s="10"/>
      <c r="T345" s="10"/>
      <c r="U345" s="10"/>
    </row>
    <row r="346" spans="1:21" ht="41.25" customHeight="1">
      <c r="A346" s="19"/>
      <c r="B346" s="19"/>
      <c r="C346" s="328"/>
      <c r="D346" s="19"/>
      <c r="E346" s="19"/>
      <c r="F346" s="30"/>
      <c r="G346" s="49"/>
      <c r="H346" s="19"/>
      <c r="I346" s="31"/>
      <c r="J346" s="82"/>
      <c r="K346" s="82"/>
      <c r="L346" s="22"/>
      <c r="M346" s="22"/>
      <c r="N346" s="395"/>
      <c r="O346" s="53"/>
      <c r="P346" s="393"/>
      <c r="Q346" s="393"/>
      <c r="R346" s="393"/>
      <c r="S346" s="393"/>
      <c r="T346" s="393"/>
      <c r="U346" s="393"/>
    </row>
    <row r="347" spans="1:21" ht="41.25" customHeight="1">
      <c r="A347" s="19">
        <v>114</v>
      </c>
      <c r="B347" s="84" t="s">
        <v>158</v>
      </c>
      <c r="C347" s="328" t="s">
        <v>159</v>
      </c>
      <c r="D347" s="41" t="s">
        <v>26</v>
      </c>
      <c r="E347" s="41" t="s">
        <v>38</v>
      </c>
      <c r="F347" s="50">
        <v>900000000</v>
      </c>
      <c r="G347" s="41" t="s">
        <v>63</v>
      </c>
      <c r="H347" s="41" t="str">
        <f>H341</f>
        <v>ODB</v>
      </c>
      <c r="I347" s="41" t="str">
        <f>I341</f>
        <v xml:space="preserve">Admeasurement </v>
      </c>
      <c r="J347" s="236">
        <v>43708</v>
      </c>
      <c r="K347" s="236">
        <f>J347+30</f>
        <v>43738</v>
      </c>
      <c r="L347" s="236">
        <f>K347+30</f>
        <v>43768</v>
      </c>
      <c r="M347" s="236">
        <f>L347+30</f>
        <v>43798</v>
      </c>
      <c r="N347" s="236">
        <f>M347+30</f>
        <v>43828</v>
      </c>
      <c r="O347" s="397"/>
      <c r="P347" s="393"/>
      <c r="Q347" s="393"/>
      <c r="R347" s="393"/>
      <c r="S347" s="393"/>
      <c r="T347" s="393"/>
      <c r="U347" s="393"/>
    </row>
    <row r="348" spans="1:21" ht="41.25" customHeight="1">
      <c r="A348" s="19"/>
      <c r="B348" s="19"/>
      <c r="C348" s="328"/>
      <c r="D348" s="41" t="s">
        <v>27</v>
      </c>
      <c r="E348" s="41"/>
      <c r="F348" s="41"/>
      <c r="G348" s="41"/>
      <c r="H348" s="41"/>
      <c r="I348" s="41"/>
      <c r="J348" s="236"/>
      <c r="K348" s="236"/>
      <c r="L348" s="41"/>
      <c r="M348" s="41"/>
      <c r="N348" s="51"/>
      <c r="O348" s="397"/>
      <c r="P348" s="393"/>
      <c r="Q348" s="393"/>
      <c r="R348" s="393"/>
      <c r="S348" s="393"/>
      <c r="T348" s="393"/>
      <c r="U348" s="393"/>
    </row>
    <row r="349" spans="1:21" ht="39.75" customHeight="1">
      <c r="A349" s="19"/>
      <c r="B349" s="19"/>
      <c r="C349" s="352"/>
      <c r="D349" s="19"/>
      <c r="E349" s="19"/>
      <c r="F349" s="30"/>
      <c r="G349" s="49"/>
      <c r="H349" s="19"/>
      <c r="I349" s="31"/>
      <c r="J349" s="82"/>
      <c r="K349" s="82"/>
      <c r="L349" s="22"/>
      <c r="M349" s="22"/>
      <c r="N349" s="25"/>
      <c r="O349" s="53"/>
      <c r="P349" s="393"/>
      <c r="Q349" s="393"/>
      <c r="R349" s="393"/>
      <c r="S349" s="393"/>
      <c r="T349" s="393"/>
      <c r="U349" s="393"/>
    </row>
    <row r="350" spans="1:21" s="3" customFormat="1" ht="20.25">
      <c r="A350" s="19"/>
      <c r="B350" s="84" t="s">
        <v>158</v>
      </c>
      <c r="C350" s="453" t="s">
        <v>160</v>
      </c>
      <c r="D350" s="41" t="s">
        <v>26</v>
      </c>
      <c r="E350" s="41" t="s">
        <v>38</v>
      </c>
      <c r="F350" s="50">
        <v>165000000</v>
      </c>
      <c r="G350" s="41" t="str">
        <f>[3]Combined!E14</f>
        <v>Gou</v>
      </c>
      <c r="H350" s="41" t="s">
        <v>75</v>
      </c>
      <c r="I350" s="41" t="str">
        <f>I344</f>
        <v xml:space="preserve">Admeasurement </v>
      </c>
      <c r="J350" s="236">
        <v>43708</v>
      </c>
      <c r="K350" s="236">
        <f>J350+30</f>
        <v>43738</v>
      </c>
      <c r="L350" s="236">
        <f>K350+30</f>
        <v>43768</v>
      </c>
      <c r="M350" s="236">
        <f>L350+30</f>
        <v>43798</v>
      </c>
      <c r="N350" s="236">
        <f>M350+30</f>
        <v>43828</v>
      </c>
      <c r="O350" s="53"/>
      <c r="P350" s="10"/>
      <c r="Q350" s="10"/>
      <c r="R350" s="10"/>
      <c r="S350" s="10"/>
      <c r="T350" s="10"/>
      <c r="U350" s="10"/>
    </row>
    <row r="351" spans="1:21" ht="24.75" customHeight="1">
      <c r="A351" s="19">
        <v>115</v>
      </c>
      <c r="B351" s="19"/>
      <c r="C351" s="453"/>
      <c r="D351" s="41" t="s">
        <v>27</v>
      </c>
      <c r="E351" s="41"/>
      <c r="F351" s="41"/>
      <c r="G351" s="41"/>
      <c r="H351" s="41"/>
      <c r="I351" s="41"/>
      <c r="J351" s="236"/>
      <c r="K351" s="236"/>
      <c r="L351" s="41"/>
      <c r="M351" s="41"/>
      <c r="N351" s="51"/>
      <c r="O351" s="397"/>
      <c r="P351" s="393"/>
      <c r="Q351" s="393"/>
      <c r="R351" s="393"/>
      <c r="S351" s="393"/>
      <c r="T351" s="393"/>
      <c r="U351" s="393"/>
    </row>
    <row r="352" spans="1:21" ht="29.25" customHeight="1">
      <c r="A352" s="19"/>
      <c r="B352" s="19"/>
      <c r="C352" s="328"/>
      <c r="D352" s="41"/>
      <c r="E352" s="41"/>
      <c r="F352" s="41"/>
      <c r="G352" s="41"/>
      <c r="H352" s="41"/>
      <c r="I352" s="41"/>
      <c r="J352" s="236"/>
      <c r="K352" s="236"/>
      <c r="L352" s="41"/>
      <c r="M352" s="41"/>
      <c r="N352" s="51"/>
      <c r="O352" s="53"/>
      <c r="P352" s="393"/>
      <c r="Q352" s="393"/>
      <c r="R352" s="393"/>
      <c r="S352" s="393"/>
      <c r="T352" s="393"/>
      <c r="U352" s="393"/>
    </row>
    <row r="353" spans="1:21" ht="29.25" customHeight="1">
      <c r="A353" s="19">
        <v>116</v>
      </c>
      <c r="B353" s="84" t="s">
        <v>158</v>
      </c>
      <c r="C353" s="328" t="str">
        <f>[3]Combined!$B$16</f>
        <v>Expansion and rehabilitation of 4 water supply systems</v>
      </c>
      <c r="D353" s="41" t="s">
        <v>26</v>
      </c>
      <c r="E353" s="41" t="s">
        <v>38</v>
      </c>
      <c r="F353" s="50">
        <v>2000000000</v>
      </c>
      <c r="G353" s="41" t="s">
        <v>63</v>
      </c>
      <c r="H353" s="41" t="str">
        <f>H347</f>
        <v>ODB</v>
      </c>
      <c r="I353" s="41" t="str">
        <f>I347</f>
        <v xml:space="preserve">Admeasurement </v>
      </c>
      <c r="J353" s="236">
        <v>43708</v>
      </c>
      <c r="K353" s="236">
        <f>J353+30</f>
        <v>43738</v>
      </c>
      <c r="L353" s="236">
        <f>K353+30</f>
        <v>43768</v>
      </c>
      <c r="M353" s="236">
        <f>L353+30</f>
        <v>43798</v>
      </c>
      <c r="N353" s="236">
        <f>M353+30</f>
        <v>43828</v>
      </c>
      <c r="O353" s="53"/>
      <c r="P353" s="393"/>
      <c r="Q353" s="393"/>
      <c r="R353" s="393"/>
      <c r="S353" s="393"/>
      <c r="T353" s="393"/>
      <c r="U353" s="393"/>
    </row>
    <row r="354" spans="1:21" s="3" customFormat="1" ht="20.25">
      <c r="A354" s="19"/>
      <c r="B354" s="19"/>
      <c r="C354" s="328"/>
      <c r="D354" s="41" t="s">
        <v>27</v>
      </c>
      <c r="E354" s="41"/>
      <c r="F354" s="41"/>
      <c r="G354" s="41"/>
      <c r="H354" s="41"/>
      <c r="I354" s="41"/>
      <c r="J354" s="236"/>
      <c r="K354" s="236"/>
      <c r="L354" s="41"/>
      <c r="M354" s="41"/>
      <c r="N354" s="51"/>
      <c r="O354" s="53"/>
      <c r="P354" s="10"/>
      <c r="Q354" s="10"/>
      <c r="R354" s="10"/>
      <c r="S354" s="10"/>
      <c r="T354" s="10"/>
      <c r="U354" s="10"/>
    </row>
    <row r="355" spans="1:21" ht="21.75" customHeight="1">
      <c r="A355" s="19"/>
      <c r="B355" s="19"/>
      <c r="C355" s="352"/>
      <c r="D355" s="19"/>
      <c r="E355" s="19"/>
      <c r="F355" s="30"/>
      <c r="G355" s="49"/>
      <c r="H355" s="19"/>
      <c r="I355" s="31"/>
      <c r="J355" s="82"/>
      <c r="K355" s="82"/>
      <c r="L355" s="22"/>
      <c r="M355" s="22"/>
      <c r="N355" s="25"/>
      <c r="O355" s="53"/>
      <c r="P355" s="393"/>
      <c r="Q355" s="393"/>
      <c r="R355" s="393"/>
      <c r="S355" s="393"/>
      <c r="T355" s="393"/>
      <c r="U355" s="393"/>
    </row>
    <row r="356" spans="1:21" ht="24.75" customHeight="1">
      <c r="A356" s="19">
        <v>117</v>
      </c>
      <c r="B356" s="84" t="s">
        <v>158</v>
      </c>
      <c r="C356" s="328" t="str">
        <f>[3]Combined!$B$19</f>
        <v xml:space="preserve">Supply  of Computers and IT Services </v>
      </c>
      <c r="D356" s="41" t="s">
        <v>26</v>
      </c>
      <c r="E356" s="41" t="s">
        <v>38</v>
      </c>
      <c r="F356" s="50">
        <v>100000000</v>
      </c>
      <c r="G356" s="41" t="s">
        <v>161</v>
      </c>
      <c r="H356" s="41" t="s">
        <v>64</v>
      </c>
      <c r="I356" s="41" t="s">
        <v>50</v>
      </c>
      <c r="J356" s="236" t="s">
        <v>349</v>
      </c>
      <c r="K356" s="236" t="str">
        <f>$J$356</f>
        <v>Q1-Q4</v>
      </c>
      <c r="L356" s="41" t="str">
        <f>$J$356</f>
        <v>Q1-Q4</v>
      </c>
      <c r="M356" s="41" t="str">
        <f>$J$356</f>
        <v>Q1-Q4</v>
      </c>
      <c r="N356" s="41" t="str">
        <f>$J$356</f>
        <v>Q1-Q4</v>
      </c>
      <c r="O356" s="53"/>
      <c r="P356" s="393"/>
      <c r="Q356" s="393"/>
      <c r="R356" s="393"/>
      <c r="S356" s="393"/>
      <c r="T356" s="393"/>
      <c r="U356" s="393"/>
    </row>
    <row r="357" spans="1:21" s="3" customFormat="1" ht="21">
      <c r="A357" s="19"/>
      <c r="B357" s="19"/>
      <c r="C357" s="339"/>
      <c r="D357" s="19" t="s">
        <v>27</v>
      </c>
      <c r="E357" s="19"/>
      <c r="F357" s="30"/>
      <c r="G357" s="19"/>
      <c r="H357" s="22"/>
      <c r="I357" s="31"/>
      <c r="J357" s="82"/>
      <c r="K357" s="82"/>
      <c r="L357" s="22"/>
      <c r="M357" s="22"/>
      <c r="N357" s="25"/>
      <c r="O357" s="397"/>
      <c r="P357" s="10"/>
      <c r="Q357" s="10"/>
      <c r="R357" s="10"/>
      <c r="S357" s="10"/>
      <c r="T357" s="10"/>
      <c r="U357" s="10"/>
    </row>
    <row r="358" spans="1:21" ht="26.25" customHeight="1">
      <c r="A358" s="19"/>
      <c r="B358" s="19"/>
      <c r="C358" s="339"/>
      <c r="D358" s="19"/>
      <c r="E358" s="19"/>
      <c r="F358" s="30"/>
      <c r="G358" s="19"/>
      <c r="H358" s="22"/>
      <c r="I358" s="31"/>
      <c r="J358" s="82"/>
      <c r="K358" s="82"/>
      <c r="L358" s="22"/>
      <c r="M358" s="22"/>
      <c r="N358" s="25"/>
      <c r="O358" s="53"/>
      <c r="P358" s="393"/>
      <c r="Q358" s="393"/>
      <c r="R358" s="393"/>
      <c r="S358" s="393"/>
      <c r="T358" s="393"/>
      <c r="U358" s="393"/>
    </row>
    <row r="359" spans="1:21" ht="27.75" customHeight="1">
      <c r="A359" s="19">
        <v>118</v>
      </c>
      <c r="B359" s="84" t="s">
        <v>158</v>
      </c>
      <c r="C359" s="328" t="str">
        <f>[3]Combined!$B$22</f>
        <v xml:space="preserve">Supply of Furniture and Fixtures </v>
      </c>
      <c r="D359" s="41" t="s">
        <v>26</v>
      </c>
      <c r="E359" s="41" t="str">
        <f>$E$356</f>
        <v>UGX</v>
      </c>
      <c r="F359" s="50">
        <v>270000000</v>
      </c>
      <c r="G359" s="50" t="str">
        <f>[3]Combined!E22</f>
        <v>Donor/Gou</v>
      </c>
      <c r="H359" s="41" t="s">
        <v>65</v>
      </c>
      <c r="I359" s="41" t="s">
        <v>50</v>
      </c>
      <c r="J359" s="236">
        <v>43708</v>
      </c>
      <c r="K359" s="236">
        <f>J359+30</f>
        <v>43738</v>
      </c>
      <c r="L359" s="236">
        <f>K359+30</f>
        <v>43768</v>
      </c>
      <c r="M359" s="236">
        <f>L359+30</f>
        <v>43798</v>
      </c>
      <c r="N359" s="236">
        <f>M359+30</f>
        <v>43828</v>
      </c>
      <c r="O359" s="397"/>
      <c r="P359" s="393"/>
      <c r="Q359" s="393"/>
      <c r="R359" s="393"/>
      <c r="S359" s="393"/>
      <c r="T359" s="393"/>
      <c r="U359" s="393"/>
    </row>
    <row r="360" spans="1:21" s="3" customFormat="1" ht="21">
      <c r="A360" s="19"/>
      <c r="B360" s="19"/>
      <c r="C360" s="339"/>
      <c r="D360" s="19" t="s">
        <v>27</v>
      </c>
      <c r="E360" s="19"/>
      <c r="F360" s="30"/>
      <c r="G360" s="19"/>
      <c r="H360" s="19"/>
      <c r="I360" s="31"/>
      <c r="J360" s="82"/>
      <c r="K360" s="82"/>
      <c r="L360" s="22"/>
      <c r="M360" s="22"/>
      <c r="N360" s="25"/>
      <c r="O360" s="397"/>
      <c r="P360" s="10"/>
      <c r="Q360" s="10"/>
      <c r="R360" s="10"/>
      <c r="S360" s="10"/>
      <c r="T360" s="10"/>
      <c r="U360" s="10"/>
    </row>
    <row r="361" spans="1:21" ht="26.25" customHeight="1">
      <c r="A361" s="19"/>
      <c r="B361" s="19"/>
      <c r="C361" s="339"/>
      <c r="D361" s="19"/>
      <c r="E361" s="19"/>
      <c r="F361" s="30"/>
      <c r="G361" s="19"/>
      <c r="H361" s="19"/>
      <c r="I361" s="31"/>
      <c r="J361" s="82"/>
      <c r="K361" s="82"/>
      <c r="L361" s="22"/>
      <c r="M361" s="22"/>
      <c r="N361" s="25"/>
      <c r="O361" s="53"/>
      <c r="P361" s="393"/>
      <c r="Q361" s="393"/>
      <c r="R361" s="393"/>
      <c r="S361" s="393"/>
      <c r="T361" s="393"/>
      <c r="U361" s="393"/>
    </row>
    <row r="362" spans="1:21" ht="21.75" customHeight="1">
      <c r="A362" s="19">
        <v>119</v>
      </c>
      <c r="B362" s="84" t="s">
        <v>158</v>
      </c>
      <c r="C362" s="328" t="str">
        <f>[3]Combined!$B$25</f>
        <v xml:space="preserve">Supply of Small Office Equipment </v>
      </c>
      <c r="D362" s="41" t="s">
        <v>26</v>
      </c>
      <c r="E362" s="41" t="str">
        <f>$E$359</f>
        <v>UGX</v>
      </c>
      <c r="F362" s="50">
        <v>60000000</v>
      </c>
      <c r="G362" s="50" t="str">
        <f>[3]Combined!E25</f>
        <v>Donor/Gou</v>
      </c>
      <c r="H362" s="41" t="s">
        <v>64</v>
      </c>
      <c r="I362" s="41" t="s">
        <v>50</v>
      </c>
      <c r="J362" s="236" t="s">
        <v>348</v>
      </c>
      <c r="K362" s="236" t="s">
        <v>348</v>
      </c>
      <c r="L362" s="236" t="s">
        <v>348</v>
      </c>
      <c r="M362" s="236" t="s">
        <v>348</v>
      </c>
      <c r="N362" s="236" t="s">
        <v>348</v>
      </c>
      <c r="O362" s="397"/>
      <c r="P362" s="393"/>
      <c r="Q362" s="393"/>
      <c r="R362" s="393"/>
      <c r="S362" s="393"/>
      <c r="T362" s="393"/>
      <c r="U362" s="393"/>
    </row>
    <row r="363" spans="1:21" s="3" customFormat="1" ht="21">
      <c r="A363" s="19"/>
      <c r="B363" s="19"/>
      <c r="C363" s="339"/>
      <c r="D363" s="19" t="s">
        <v>27</v>
      </c>
      <c r="E363" s="19"/>
      <c r="F363" s="30"/>
      <c r="G363" s="19"/>
      <c r="H363" s="19"/>
      <c r="I363" s="31"/>
      <c r="J363" s="82"/>
      <c r="K363" s="82"/>
      <c r="L363" s="22"/>
      <c r="M363" s="22"/>
      <c r="N363" s="25"/>
      <c r="O363" s="397"/>
      <c r="P363" s="10"/>
      <c r="Q363" s="10"/>
      <c r="R363" s="10"/>
      <c r="S363" s="10"/>
      <c r="T363" s="10"/>
      <c r="U363" s="10"/>
    </row>
    <row r="364" spans="1:21" s="10" customFormat="1" ht="20.25">
      <c r="A364" s="19"/>
      <c r="B364" s="19"/>
      <c r="C364" s="339"/>
      <c r="D364" s="19"/>
      <c r="E364" s="19"/>
      <c r="F364" s="30"/>
      <c r="G364" s="19"/>
      <c r="H364" s="19"/>
      <c r="I364" s="31"/>
      <c r="J364" s="82"/>
      <c r="K364" s="82"/>
      <c r="L364" s="22"/>
      <c r="M364" s="22"/>
      <c r="N364" s="25"/>
      <c r="O364" s="53"/>
    </row>
    <row r="365" spans="1:21" ht="31.5" customHeight="1">
      <c r="A365" s="19">
        <v>120</v>
      </c>
      <c r="B365" s="85" t="str">
        <f>$B$362</f>
        <v>WSDF-C</v>
      </c>
      <c r="C365" s="328" t="str">
        <f>[3]Combined!$B$28</f>
        <v>Supply of Good and Services</v>
      </c>
      <c r="D365" s="41" t="s">
        <v>26</v>
      </c>
      <c r="E365" s="41" t="str">
        <f>$E$359</f>
        <v>UGX</v>
      </c>
      <c r="F365" s="50">
        <v>100000000</v>
      </c>
      <c r="G365" s="50" t="str">
        <f>[3]Combined!E28</f>
        <v>Donor/Gou</v>
      </c>
      <c r="H365" s="41" t="s">
        <v>64</v>
      </c>
      <c r="I365" s="41" t="s">
        <v>50</v>
      </c>
      <c r="J365" s="236" t="s">
        <v>348</v>
      </c>
      <c r="K365" s="236" t="s">
        <v>348</v>
      </c>
      <c r="L365" s="236" t="s">
        <v>348</v>
      </c>
      <c r="M365" s="236" t="s">
        <v>348</v>
      </c>
      <c r="N365" s="236" t="s">
        <v>348</v>
      </c>
      <c r="O365" s="397"/>
      <c r="P365" s="393"/>
      <c r="Q365" s="393"/>
      <c r="R365" s="393"/>
      <c r="S365" s="393"/>
      <c r="T365" s="393"/>
      <c r="U365" s="393"/>
    </row>
    <row r="366" spans="1:21" s="3" customFormat="1" ht="21">
      <c r="A366" s="19"/>
      <c r="B366" s="19"/>
      <c r="C366" s="339"/>
      <c r="D366" s="19" t="s">
        <v>27</v>
      </c>
      <c r="E366" s="19"/>
      <c r="F366" s="30"/>
      <c r="G366" s="49"/>
      <c r="H366" s="19"/>
      <c r="I366" s="31"/>
      <c r="J366" s="82"/>
      <c r="K366" s="82"/>
      <c r="L366" s="22"/>
      <c r="M366" s="22"/>
      <c r="N366" s="25"/>
      <c r="O366" s="397"/>
      <c r="P366" s="10"/>
      <c r="Q366" s="10"/>
      <c r="R366" s="10"/>
      <c r="S366" s="10"/>
      <c r="T366" s="10"/>
      <c r="U366" s="10"/>
    </row>
    <row r="367" spans="1:21" s="3" customFormat="1" ht="20.25">
      <c r="A367" s="19"/>
      <c r="B367" s="19"/>
      <c r="C367" s="339"/>
      <c r="D367" s="19"/>
      <c r="E367" s="19"/>
      <c r="F367" s="30"/>
      <c r="G367" s="49"/>
      <c r="H367" s="19"/>
      <c r="I367" s="31"/>
      <c r="J367" s="82"/>
      <c r="K367" s="82"/>
      <c r="L367" s="22"/>
      <c r="M367" s="22"/>
      <c r="N367" s="25"/>
      <c r="O367" s="53"/>
      <c r="P367" s="10"/>
      <c r="Q367" s="10"/>
      <c r="R367" s="10"/>
      <c r="S367" s="10"/>
      <c r="T367" s="10"/>
      <c r="U367" s="10"/>
    </row>
    <row r="368" spans="1:21" s="3" customFormat="1" ht="21">
      <c r="A368" s="19">
        <v>121</v>
      </c>
      <c r="B368" s="85" t="str">
        <f>$B$362</f>
        <v>WSDF-C</v>
      </c>
      <c r="C368" s="328" t="str">
        <f>[3]Combined!$B$31</f>
        <v>Supply of Fuel, Oils and Lubricants</v>
      </c>
      <c r="D368" s="41" t="s">
        <v>26</v>
      </c>
      <c r="E368" s="41" t="str">
        <f>$E$359</f>
        <v>UGX</v>
      </c>
      <c r="F368" s="50">
        <v>340000000</v>
      </c>
      <c r="G368" s="50" t="str">
        <f>[3]Combined!E31</f>
        <v>Donor/Gou</v>
      </c>
      <c r="H368" s="41" t="s">
        <v>65</v>
      </c>
      <c r="I368" s="41" t="s">
        <v>50</v>
      </c>
      <c r="J368" s="236" t="s">
        <v>348</v>
      </c>
      <c r="K368" s="236" t="s">
        <v>348</v>
      </c>
      <c r="L368" s="236" t="s">
        <v>348</v>
      </c>
      <c r="M368" s="236" t="s">
        <v>348</v>
      </c>
      <c r="N368" s="236" t="s">
        <v>348</v>
      </c>
      <c r="O368" s="397"/>
      <c r="P368" s="10"/>
      <c r="Q368" s="10"/>
      <c r="R368" s="10"/>
      <c r="S368" s="10"/>
      <c r="T368" s="10"/>
      <c r="U368" s="10"/>
    </row>
    <row r="369" spans="1:21" s="3" customFormat="1" ht="21">
      <c r="A369" s="19"/>
      <c r="B369" s="19"/>
      <c r="C369" s="328"/>
      <c r="D369" s="19" t="s">
        <v>27</v>
      </c>
      <c r="E369" s="19"/>
      <c r="F369" s="30"/>
      <c r="G369" s="49"/>
      <c r="H369" s="19"/>
      <c r="I369" s="31"/>
      <c r="J369" s="82"/>
      <c r="K369" s="82"/>
      <c r="L369" s="22"/>
      <c r="M369" s="22"/>
      <c r="N369" s="25"/>
      <c r="O369" s="397"/>
      <c r="P369" s="10"/>
      <c r="Q369" s="10"/>
      <c r="R369" s="10"/>
      <c r="S369" s="10"/>
      <c r="T369" s="10"/>
      <c r="U369" s="10"/>
    </row>
    <row r="370" spans="1:21" s="10" customFormat="1" ht="20.25">
      <c r="A370" s="19"/>
      <c r="B370" s="19"/>
      <c r="C370" s="328"/>
      <c r="D370" s="19"/>
      <c r="E370" s="19"/>
      <c r="F370" s="30"/>
      <c r="G370" s="49"/>
      <c r="H370" s="19"/>
      <c r="I370" s="31"/>
      <c r="J370" s="82"/>
      <c r="K370" s="82"/>
      <c r="L370" s="22"/>
      <c r="M370" s="22"/>
      <c r="N370" s="25"/>
      <c r="O370" s="53"/>
    </row>
    <row r="371" spans="1:21" ht="31.5" customHeight="1">
      <c r="A371" s="19">
        <v>122</v>
      </c>
      <c r="B371" s="85" t="str">
        <f>$B$362</f>
        <v>WSDF-C</v>
      </c>
      <c r="C371" s="328" t="s">
        <v>162</v>
      </c>
      <c r="D371" s="41" t="s">
        <v>26</v>
      </c>
      <c r="E371" s="41" t="str">
        <f>$E$359</f>
        <v>UGX</v>
      </c>
      <c r="F371" s="50">
        <v>500000000</v>
      </c>
      <c r="G371" s="50" t="s">
        <v>63</v>
      </c>
      <c r="H371" s="41" t="s">
        <v>65</v>
      </c>
      <c r="I371" s="41" t="s">
        <v>50</v>
      </c>
      <c r="J371" s="236" t="s">
        <v>348</v>
      </c>
      <c r="K371" s="236" t="s">
        <v>348</v>
      </c>
      <c r="L371" s="236" t="s">
        <v>348</v>
      </c>
      <c r="M371" s="236" t="s">
        <v>348</v>
      </c>
      <c r="N371" s="236" t="s">
        <v>348</v>
      </c>
      <c r="O371" s="397"/>
      <c r="P371" s="393"/>
      <c r="Q371" s="393"/>
      <c r="R371" s="393"/>
      <c r="S371" s="393"/>
      <c r="T371" s="393"/>
      <c r="U371" s="393"/>
    </row>
    <row r="372" spans="1:21" s="3" customFormat="1" ht="21">
      <c r="A372" s="19"/>
      <c r="B372" s="19"/>
      <c r="C372" s="339"/>
      <c r="D372" s="19" t="s">
        <v>27</v>
      </c>
      <c r="E372" s="19"/>
      <c r="F372" s="30"/>
      <c r="G372" s="49"/>
      <c r="H372" s="19"/>
      <c r="I372" s="31"/>
      <c r="J372" s="82"/>
      <c r="K372" s="82"/>
      <c r="L372" s="22"/>
      <c r="M372" s="22"/>
      <c r="N372" s="25"/>
      <c r="O372" s="397"/>
      <c r="P372" s="10"/>
      <c r="Q372" s="10"/>
      <c r="R372" s="10"/>
      <c r="S372" s="10"/>
      <c r="T372" s="10"/>
      <c r="U372" s="10"/>
    </row>
    <row r="373" spans="1:21">
      <c r="A373" s="19"/>
      <c r="B373" s="19"/>
      <c r="C373" s="339"/>
      <c r="D373" s="19"/>
      <c r="E373" s="19"/>
      <c r="F373" s="30"/>
      <c r="G373" s="49"/>
      <c r="H373" s="19"/>
      <c r="I373" s="31"/>
      <c r="J373" s="82"/>
      <c r="K373" s="82"/>
      <c r="L373" s="22"/>
      <c r="M373" s="22"/>
      <c r="N373" s="25"/>
      <c r="O373" s="53"/>
      <c r="P373" s="393"/>
      <c r="Q373" s="393"/>
      <c r="R373" s="393"/>
      <c r="S373" s="393"/>
      <c r="T373" s="393"/>
      <c r="U373" s="393"/>
    </row>
    <row r="374" spans="1:21">
      <c r="A374" s="19">
        <v>123</v>
      </c>
      <c r="B374" s="85" t="str">
        <f>$B$362</f>
        <v>WSDF-C</v>
      </c>
      <c r="C374" s="328" t="str">
        <f>[3]Combined!$B$35</f>
        <v>Provision of Visibility Items</v>
      </c>
      <c r="D374" s="41" t="s">
        <v>26</v>
      </c>
      <c r="E374" s="41" t="s">
        <v>38</v>
      </c>
      <c r="F374" s="50">
        <v>500000000</v>
      </c>
      <c r="G374" s="41" t="s">
        <v>161</v>
      </c>
      <c r="H374" s="41" t="s">
        <v>65</v>
      </c>
      <c r="I374" s="41" t="s">
        <v>50</v>
      </c>
      <c r="J374" s="236" t="s">
        <v>348</v>
      </c>
      <c r="K374" s="236" t="s">
        <v>348</v>
      </c>
      <c r="L374" s="236" t="s">
        <v>348</v>
      </c>
      <c r="M374" s="236" t="s">
        <v>348</v>
      </c>
      <c r="N374" s="236" t="s">
        <v>348</v>
      </c>
      <c r="O374" s="397"/>
      <c r="P374" s="393"/>
      <c r="Q374" s="393"/>
      <c r="R374" s="393"/>
      <c r="S374" s="393"/>
      <c r="T374" s="393"/>
      <c r="U374" s="393"/>
    </row>
    <row r="375" spans="1:21" s="3" customFormat="1" ht="21">
      <c r="A375" s="19"/>
      <c r="B375" s="19"/>
      <c r="C375" s="339"/>
      <c r="D375" s="19" t="s">
        <v>27</v>
      </c>
      <c r="E375" s="19"/>
      <c r="F375" s="30"/>
      <c r="G375" s="49"/>
      <c r="H375" s="19"/>
      <c r="I375" s="31"/>
      <c r="J375" s="82"/>
      <c r="K375" s="82"/>
      <c r="L375" s="22"/>
      <c r="M375" s="22"/>
      <c r="N375" s="25"/>
      <c r="O375" s="397"/>
      <c r="P375" s="10"/>
      <c r="Q375" s="10"/>
      <c r="R375" s="10"/>
      <c r="S375" s="10"/>
      <c r="T375" s="10"/>
      <c r="U375" s="10"/>
    </row>
    <row r="376" spans="1:21">
      <c r="A376" s="19"/>
      <c r="B376" s="19"/>
      <c r="C376" s="339"/>
      <c r="D376" s="19"/>
      <c r="E376" s="19"/>
      <c r="F376" s="30"/>
      <c r="G376" s="49"/>
      <c r="H376" s="19"/>
      <c r="I376" s="31"/>
      <c r="J376" s="82"/>
      <c r="K376" s="82"/>
      <c r="L376" s="22"/>
      <c r="M376" s="22"/>
      <c r="N376" s="25"/>
      <c r="O376" s="53"/>
      <c r="P376" s="393"/>
      <c r="Q376" s="393"/>
      <c r="R376" s="393"/>
      <c r="S376" s="393"/>
      <c r="T376" s="393"/>
      <c r="U376" s="393"/>
    </row>
    <row r="377" spans="1:21" ht="42.75">
      <c r="A377" s="19">
        <v>124</v>
      </c>
      <c r="B377" s="85" t="str">
        <f>$B$362</f>
        <v>WSDF-C</v>
      </c>
      <c r="C377" s="329" t="str">
        <f>[3]Combined!$B$37</f>
        <v>Supply of  Pipes and Fittings Under Framework  Contract</v>
      </c>
      <c r="D377" s="41" t="s">
        <v>26</v>
      </c>
      <c r="E377" s="41" t="s">
        <v>38</v>
      </c>
      <c r="F377" s="50">
        <v>1000000000</v>
      </c>
      <c r="G377" s="41" t="s">
        <v>63</v>
      </c>
      <c r="H377" s="41" t="s">
        <v>65</v>
      </c>
      <c r="I377" s="41" t="s">
        <v>50</v>
      </c>
      <c r="J377" s="236">
        <v>43677</v>
      </c>
      <c r="K377" s="236">
        <f>J377+30</f>
        <v>43707</v>
      </c>
      <c r="L377" s="236">
        <f>K377+30</f>
        <v>43737</v>
      </c>
      <c r="M377" s="236">
        <f>L377+30</f>
        <v>43767</v>
      </c>
      <c r="N377" s="236">
        <f>M377+30</f>
        <v>43797</v>
      </c>
      <c r="O377" s="397"/>
      <c r="P377" s="393"/>
      <c r="Q377" s="393"/>
      <c r="R377" s="393"/>
      <c r="S377" s="393"/>
      <c r="T377" s="393"/>
      <c r="U377" s="393"/>
    </row>
    <row r="378" spans="1:21" s="3" customFormat="1" ht="21">
      <c r="A378" s="19"/>
      <c r="B378" s="19"/>
      <c r="C378" s="339"/>
      <c r="D378" s="19" t="s">
        <v>27</v>
      </c>
      <c r="E378" s="19"/>
      <c r="F378" s="30"/>
      <c r="G378" s="49"/>
      <c r="H378" s="19"/>
      <c r="I378" s="31"/>
      <c r="J378" s="82"/>
      <c r="K378" s="82"/>
      <c r="L378" s="22"/>
      <c r="M378" s="22"/>
      <c r="N378" s="25"/>
      <c r="O378" s="397"/>
      <c r="P378" s="10"/>
      <c r="Q378" s="10"/>
      <c r="R378" s="10"/>
      <c r="S378" s="10"/>
      <c r="T378" s="10"/>
      <c r="U378" s="10"/>
    </row>
    <row r="379" spans="1:21">
      <c r="A379" s="19"/>
      <c r="B379" s="19"/>
      <c r="C379" s="339"/>
      <c r="D379" s="19"/>
      <c r="E379" s="19"/>
      <c r="F379" s="30"/>
      <c r="G379" s="49"/>
      <c r="H379" s="19"/>
      <c r="I379" s="31"/>
      <c r="J379" s="82"/>
      <c r="K379" s="82"/>
      <c r="L379" s="22"/>
      <c r="M379" s="22"/>
      <c r="N379" s="25"/>
      <c r="O379" s="53"/>
      <c r="P379" s="393"/>
      <c r="Q379" s="393"/>
      <c r="R379" s="393"/>
      <c r="S379" s="393"/>
      <c r="T379" s="393"/>
      <c r="U379" s="393"/>
    </row>
    <row r="380" spans="1:21">
      <c r="A380" s="19">
        <v>125</v>
      </c>
      <c r="B380" s="85" t="str">
        <f>$B$362</f>
        <v>WSDF-C</v>
      </c>
      <c r="C380" s="328" t="str">
        <f>[3]Combined!$B$39</f>
        <v xml:space="preserve">Supply of Stationery Under  framework Contract </v>
      </c>
      <c r="D380" s="41" t="s">
        <v>26</v>
      </c>
      <c r="E380" s="41" t="s">
        <v>38</v>
      </c>
      <c r="F380" s="50">
        <v>120000000</v>
      </c>
      <c r="G380" s="41" t="s">
        <v>63</v>
      </c>
      <c r="H380" s="41" t="s">
        <v>75</v>
      </c>
      <c r="I380" s="41" t="s">
        <v>50</v>
      </c>
      <c r="J380" s="236">
        <f>J377</f>
        <v>43677</v>
      </c>
      <c r="K380" s="236">
        <f>K377</f>
        <v>43707</v>
      </c>
      <c r="L380" s="236">
        <f>L377</f>
        <v>43737</v>
      </c>
      <c r="M380" s="236">
        <f>M377</f>
        <v>43767</v>
      </c>
      <c r="N380" s="54">
        <f>N377</f>
        <v>43797</v>
      </c>
      <c r="O380" s="397"/>
      <c r="P380" s="393"/>
      <c r="Q380" s="393"/>
      <c r="R380" s="393"/>
      <c r="S380" s="393"/>
      <c r="T380" s="393"/>
      <c r="U380" s="393"/>
    </row>
    <row r="381" spans="1:21" s="3" customFormat="1" ht="21">
      <c r="A381" s="19"/>
      <c r="B381" s="19"/>
      <c r="C381" s="339"/>
      <c r="D381" s="19" t="s">
        <v>27</v>
      </c>
      <c r="E381" s="19"/>
      <c r="F381" s="30"/>
      <c r="G381" s="49"/>
      <c r="H381" s="19"/>
      <c r="I381" s="31"/>
      <c r="J381" s="82"/>
      <c r="K381" s="82"/>
      <c r="L381" s="22"/>
      <c r="M381" s="22"/>
      <c r="N381" s="25"/>
      <c r="O381" s="397"/>
      <c r="P381" s="10"/>
      <c r="Q381" s="10"/>
      <c r="R381" s="10"/>
      <c r="S381" s="10"/>
      <c r="T381" s="10"/>
      <c r="U381" s="10"/>
    </row>
    <row r="382" spans="1:21">
      <c r="C382" s="339"/>
      <c r="D382" s="19"/>
      <c r="E382" s="19"/>
      <c r="F382" s="30"/>
      <c r="G382" s="49"/>
      <c r="H382" s="19"/>
      <c r="I382" s="31"/>
      <c r="J382" s="82"/>
      <c r="K382" s="82"/>
      <c r="L382" s="22"/>
      <c r="M382" s="22"/>
      <c r="N382" s="25"/>
      <c r="O382" s="53"/>
      <c r="P382" s="393"/>
      <c r="Q382" s="393"/>
      <c r="R382" s="393"/>
      <c r="S382" s="393"/>
      <c r="T382" s="393"/>
      <c r="U382" s="393"/>
    </row>
    <row r="383" spans="1:21">
      <c r="A383" s="19">
        <v>126</v>
      </c>
      <c r="B383" s="85" t="str">
        <f>$B$362</f>
        <v>WSDF-C</v>
      </c>
      <c r="C383" s="328" t="str">
        <f>[3]Combined!$B$41</f>
        <v xml:space="preserve">Electricity </v>
      </c>
      <c r="D383" s="41" t="s">
        <v>26</v>
      </c>
      <c r="E383" s="41" t="s">
        <v>38</v>
      </c>
      <c r="F383" s="50">
        <v>32000000</v>
      </c>
      <c r="G383" s="41" t="s">
        <v>63</v>
      </c>
      <c r="H383" s="41" t="s">
        <v>64</v>
      </c>
      <c r="I383" s="41" t="s">
        <v>50</v>
      </c>
      <c r="J383" s="82">
        <f>J377</f>
        <v>43677</v>
      </c>
      <c r="K383" s="82">
        <f>K377</f>
        <v>43707</v>
      </c>
      <c r="L383" s="82">
        <f>L377</f>
        <v>43737</v>
      </c>
      <c r="M383" s="82">
        <f>M377</f>
        <v>43767</v>
      </c>
      <c r="N383" s="25">
        <f>N377</f>
        <v>43797</v>
      </c>
      <c r="O383" s="397"/>
      <c r="P383" s="393"/>
      <c r="Q383" s="393"/>
      <c r="R383" s="393"/>
      <c r="S383" s="393"/>
      <c r="T383" s="393"/>
      <c r="U383" s="393"/>
    </row>
    <row r="384" spans="1:21" s="3" customFormat="1" ht="21">
      <c r="A384" s="19"/>
      <c r="B384" s="19"/>
      <c r="C384" s="339"/>
      <c r="D384" s="19" t="s">
        <v>27</v>
      </c>
      <c r="E384" s="19"/>
      <c r="F384" s="30"/>
      <c r="G384" s="19"/>
      <c r="H384" s="19"/>
      <c r="I384" s="31"/>
      <c r="J384" s="82"/>
      <c r="K384" s="82"/>
      <c r="L384" s="22"/>
      <c r="M384" s="22"/>
      <c r="N384" s="25"/>
      <c r="O384" s="397"/>
      <c r="P384" s="10"/>
      <c r="Q384" s="10"/>
      <c r="R384" s="10"/>
      <c r="S384" s="10"/>
      <c r="T384" s="10"/>
      <c r="U384" s="10"/>
    </row>
    <row r="385" spans="1:21">
      <c r="A385" s="19"/>
      <c r="B385" s="19"/>
      <c r="C385" s="339"/>
      <c r="D385" s="19"/>
      <c r="E385" s="19"/>
      <c r="F385" s="30"/>
      <c r="G385" s="19"/>
      <c r="H385" s="19"/>
      <c r="I385" s="31"/>
      <c r="J385" s="82"/>
      <c r="K385" s="82"/>
      <c r="L385" s="22"/>
      <c r="M385" s="22"/>
      <c r="N385" s="25"/>
      <c r="O385" s="53"/>
      <c r="P385" s="393"/>
      <c r="Q385" s="393"/>
      <c r="R385" s="393"/>
      <c r="S385" s="393"/>
      <c r="T385" s="393"/>
      <c r="U385" s="393"/>
    </row>
    <row r="386" spans="1:21">
      <c r="A386" s="19">
        <v>127</v>
      </c>
      <c r="B386" s="85" t="str">
        <f>$B$362</f>
        <v>WSDF-C</v>
      </c>
      <c r="C386" s="328" t="str">
        <f>[3]Combined!$B$44</f>
        <v xml:space="preserve">Cleaning Services </v>
      </c>
      <c r="D386" s="41" t="s">
        <v>26</v>
      </c>
      <c r="E386" s="41" t="s">
        <v>38</v>
      </c>
      <c r="F386" s="50">
        <v>120000000</v>
      </c>
      <c r="G386" s="41" t="s">
        <v>63</v>
      </c>
      <c r="H386" s="41" t="s">
        <v>75</v>
      </c>
      <c r="I386" s="41" t="s">
        <v>50</v>
      </c>
      <c r="J386" s="236">
        <f>J377</f>
        <v>43677</v>
      </c>
      <c r="K386" s="236">
        <f>K377</f>
        <v>43707</v>
      </c>
      <c r="L386" s="236">
        <f>L377</f>
        <v>43737</v>
      </c>
      <c r="M386" s="236">
        <f>M377</f>
        <v>43767</v>
      </c>
      <c r="N386" s="236">
        <f>N377</f>
        <v>43797</v>
      </c>
      <c r="O386" s="397"/>
      <c r="P386" s="393"/>
      <c r="Q386" s="393"/>
      <c r="R386" s="393"/>
      <c r="S386" s="393"/>
      <c r="T386" s="393"/>
      <c r="U386" s="393"/>
    </row>
    <row r="387" spans="1:21" s="3" customFormat="1" ht="21">
      <c r="A387" s="19"/>
      <c r="B387" s="19"/>
      <c r="C387" s="339"/>
      <c r="D387" s="19" t="s">
        <v>27</v>
      </c>
      <c r="E387" s="19"/>
      <c r="F387" s="30"/>
      <c r="G387" s="19"/>
      <c r="H387" s="19"/>
      <c r="I387" s="31"/>
      <c r="J387" s="82"/>
      <c r="K387" s="82"/>
      <c r="L387" s="22"/>
      <c r="M387" s="22"/>
      <c r="N387" s="25"/>
      <c r="O387" s="397"/>
      <c r="P387" s="10"/>
      <c r="Q387" s="10"/>
      <c r="R387" s="10"/>
      <c r="S387" s="10"/>
      <c r="T387" s="10"/>
      <c r="U387" s="10"/>
    </row>
    <row r="388" spans="1:21">
      <c r="A388" s="19"/>
      <c r="B388" s="19"/>
      <c r="C388" s="339"/>
      <c r="D388" s="19"/>
      <c r="E388" s="19"/>
      <c r="F388" s="30"/>
      <c r="G388" s="19"/>
      <c r="H388" s="19"/>
      <c r="I388" s="31"/>
      <c r="J388" s="82"/>
      <c r="K388" s="82"/>
      <c r="L388" s="22"/>
      <c r="M388" s="22"/>
      <c r="N388" s="25"/>
      <c r="O388" s="53"/>
      <c r="P388" s="393"/>
      <c r="Q388" s="393"/>
      <c r="R388" s="393"/>
      <c r="S388" s="393"/>
      <c r="T388" s="393"/>
      <c r="U388" s="393"/>
    </row>
    <row r="389" spans="1:21">
      <c r="A389" s="19">
        <v>128</v>
      </c>
      <c r="B389" s="85" t="str">
        <f>$B$362</f>
        <v>WSDF-C</v>
      </c>
      <c r="C389" s="328" t="str">
        <f>[3]Combined!B46</f>
        <v xml:space="preserve">Water </v>
      </c>
      <c r="D389" s="19" t="s">
        <v>26</v>
      </c>
      <c r="E389" s="41" t="s">
        <v>38</v>
      </c>
      <c r="F389" s="30">
        <v>6000000</v>
      </c>
      <c r="G389" s="41" t="s">
        <v>63</v>
      </c>
      <c r="H389" s="19" t="s">
        <v>288</v>
      </c>
      <c r="I389" s="31" t="s">
        <v>50</v>
      </c>
      <c r="J389" s="236" t="s">
        <v>349</v>
      </c>
      <c r="K389" s="236" t="str">
        <f>$J$389</f>
        <v>Q1-Q4</v>
      </c>
      <c r="L389" s="41" t="str">
        <f>$J$389</f>
        <v>Q1-Q4</v>
      </c>
      <c r="M389" s="41" t="str">
        <f>$J$389</f>
        <v>Q1-Q4</v>
      </c>
      <c r="N389" s="41" t="str">
        <f>$J$389</f>
        <v>Q1-Q4</v>
      </c>
      <c r="O389" s="397"/>
      <c r="P389" s="393"/>
      <c r="Q389" s="393"/>
      <c r="R389" s="393"/>
      <c r="S389" s="393"/>
      <c r="T389" s="393"/>
      <c r="U389" s="393"/>
    </row>
    <row r="390" spans="1:21" s="3" customFormat="1" ht="21">
      <c r="A390" s="19"/>
      <c r="B390" s="19"/>
      <c r="C390" s="328"/>
      <c r="D390" s="19" t="s">
        <v>27</v>
      </c>
      <c r="E390" s="19"/>
      <c r="F390" s="30"/>
      <c r="G390" s="19"/>
      <c r="H390" s="19"/>
      <c r="I390" s="31"/>
      <c r="J390" s="82"/>
      <c r="K390" s="82"/>
      <c r="L390" s="22"/>
      <c r="M390" s="22"/>
      <c r="N390" s="25"/>
      <c r="O390" s="397"/>
      <c r="P390" s="10"/>
      <c r="Q390" s="10"/>
      <c r="R390" s="10"/>
      <c r="S390" s="10"/>
      <c r="T390" s="10"/>
      <c r="U390" s="10"/>
    </row>
    <row r="391" spans="1:21">
      <c r="A391" s="19"/>
      <c r="B391" s="19"/>
      <c r="D391" s="19"/>
      <c r="E391" s="19"/>
      <c r="F391" s="30"/>
      <c r="G391" s="19"/>
      <c r="H391" s="19"/>
      <c r="I391" s="31"/>
      <c r="J391" s="82"/>
      <c r="K391" s="82"/>
      <c r="L391" s="22"/>
      <c r="M391" s="22"/>
      <c r="N391" s="25"/>
      <c r="O391" s="397"/>
      <c r="P391" s="393"/>
      <c r="Q391" s="393"/>
      <c r="R391" s="393"/>
      <c r="S391" s="393"/>
      <c r="T391" s="393"/>
      <c r="U391" s="393"/>
    </row>
    <row r="392" spans="1:21">
      <c r="A392" s="19">
        <v>129</v>
      </c>
      <c r="B392" s="85" t="str">
        <f>$B$362</f>
        <v>WSDF-C</v>
      </c>
      <c r="C392" s="328" t="str">
        <f>[3]Combined!B48</f>
        <v xml:space="preserve">Provision of Security Services </v>
      </c>
      <c r="D392" s="19" t="s">
        <v>26</v>
      </c>
      <c r="E392" s="41" t="s">
        <v>38</v>
      </c>
      <c r="F392" s="30">
        <v>32000000</v>
      </c>
      <c r="G392" s="41" t="s">
        <v>63</v>
      </c>
      <c r="H392" s="19" t="s">
        <v>64</v>
      </c>
      <c r="I392" s="31" t="s">
        <v>50</v>
      </c>
      <c r="J392" s="82" t="str">
        <f>$J$389</f>
        <v>Q1-Q4</v>
      </c>
      <c r="K392" s="82" t="str">
        <f>$J$389</f>
        <v>Q1-Q4</v>
      </c>
      <c r="L392" s="22" t="str">
        <f>$J$389</f>
        <v>Q1-Q4</v>
      </c>
      <c r="M392" s="22" t="str">
        <f>$J$389</f>
        <v>Q1-Q4</v>
      </c>
      <c r="N392" s="25" t="str">
        <f>$J$389</f>
        <v>Q1-Q4</v>
      </c>
      <c r="O392" s="397"/>
      <c r="P392" s="393"/>
      <c r="Q392" s="393"/>
      <c r="R392" s="393"/>
      <c r="S392" s="393"/>
      <c r="T392" s="393"/>
      <c r="U392" s="393"/>
    </row>
    <row r="393" spans="1:21" s="3" customFormat="1" ht="21">
      <c r="A393" s="19"/>
      <c r="B393" s="19"/>
      <c r="C393" s="328"/>
      <c r="D393" s="19" t="s">
        <v>27</v>
      </c>
      <c r="E393" s="19"/>
      <c r="F393" s="30"/>
      <c r="G393" s="41"/>
      <c r="H393" s="19"/>
      <c r="I393" s="31"/>
      <c r="J393" s="82"/>
      <c r="K393" s="82"/>
      <c r="L393" s="22"/>
      <c r="M393" s="22"/>
      <c r="N393" s="25"/>
      <c r="O393" s="397"/>
      <c r="P393" s="10"/>
      <c r="Q393" s="10"/>
      <c r="R393" s="10"/>
      <c r="S393" s="10"/>
      <c r="T393" s="10"/>
      <c r="U393" s="10"/>
    </row>
    <row r="394" spans="1:21">
      <c r="A394" s="19"/>
      <c r="B394" s="19"/>
      <c r="C394" s="328"/>
      <c r="D394" s="19"/>
      <c r="E394" s="19"/>
      <c r="F394" s="30"/>
      <c r="G394" s="41"/>
      <c r="H394" s="19"/>
      <c r="I394" s="31"/>
      <c r="J394" s="82"/>
      <c r="K394" s="82"/>
      <c r="L394" s="22"/>
      <c r="M394" s="22"/>
      <c r="N394" s="25"/>
      <c r="O394" s="397"/>
      <c r="P394" s="393"/>
      <c r="Q394" s="393"/>
      <c r="R394" s="393"/>
      <c r="S394" s="393"/>
      <c r="T394" s="393"/>
      <c r="U394" s="393"/>
    </row>
    <row r="395" spans="1:21" ht="42.75">
      <c r="A395" s="19">
        <v>130</v>
      </c>
      <c r="B395" s="85" t="str">
        <f>$B$392</f>
        <v>WSDF-C</v>
      </c>
      <c r="C395" s="329" t="str">
        <f>[3]Combined!$B$77</f>
        <v>Repair and Maintenance of Vehicles under framework contract</v>
      </c>
      <c r="D395" s="19" t="s">
        <v>26</v>
      </c>
      <c r="E395" s="19" t="s">
        <v>38</v>
      </c>
      <c r="F395" s="30">
        <v>240000000</v>
      </c>
      <c r="G395" s="41" t="s">
        <v>63</v>
      </c>
      <c r="H395" s="19" t="str">
        <f t="shared" ref="H395:N395" si="13">H392</f>
        <v>RFQ</v>
      </c>
      <c r="I395" s="31" t="str">
        <f t="shared" si="13"/>
        <v xml:space="preserve">Lumpsum </v>
      </c>
      <c r="J395" s="82" t="str">
        <f t="shared" si="13"/>
        <v>Q1-Q4</v>
      </c>
      <c r="K395" s="82" t="str">
        <f t="shared" si="13"/>
        <v>Q1-Q4</v>
      </c>
      <c r="L395" s="22" t="str">
        <f t="shared" si="13"/>
        <v>Q1-Q4</v>
      </c>
      <c r="M395" s="22" t="str">
        <f t="shared" si="13"/>
        <v>Q1-Q4</v>
      </c>
      <c r="N395" s="25" t="str">
        <f t="shared" si="13"/>
        <v>Q1-Q4</v>
      </c>
      <c r="O395" s="397"/>
      <c r="P395" s="393"/>
      <c r="Q395" s="393"/>
      <c r="R395" s="393"/>
      <c r="S395" s="393"/>
      <c r="T395" s="393"/>
      <c r="U395" s="393"/>
    </row>
    <row r="396" spans="1:21" s="3" customFormat="1" ht="21">
      <c r="A396" s="19"/>
      <c r="B396" s="19"/>
      <c r="C396" s="328"/>
      <c r="D396" s="19" t="s">
        <v>27</v>
      </c>
      <c r="E396" s="19"/>
      <c r="F396" s="30"/>
      <c r="G396" s="41"/>
      <c r="H396" s="19"/>
      <c r="I396" s="31"/>
      <c r="J396" s="82"/>
      <c r="K396" s="82"/>
      <c r="L396" s="22"/>
      <c r="M396" s="22"/>
      <c r="N396" s="25"/>
      <c r="O396" s="397"/>
      <c r="P396" s="10"/>
      <c r="Q396" s="10"/>
      <c r="R396" s="10"/>
      <c r="S396" s="10"/>
      <c r="T396" s="10"/>
      <c r="U396" s="10"/>
    </row>
    <row r="397" spans="1:21">
      <c r="A397" s="19"/>
      <c r="B397" s="19"/>
      <c r="C397" s="328"/>
      <c r="D397" s="19"/>
      <c r="E397" s="19"/>
      <c r="F397" s="30"/>
      <c r="G397" s="41"/>
      <c r="H397" s="19"/>
      <c r="I397" s="31"/>
      <c r="J397" s="82"/>
      <c r="K397" s="82"/>
      <c r="L397" s="22"/>
      <c r="M397" s="22"/>
      <c r="N397" s="25"/>
      <c r="O397" s="397"/>
      <c r="P397" s="393"/>
      <c r="Q397" s="393"/>
      <c r="R397" s="393"/>
      <c r="S397" s="393"/>
      <c r="T397" s="393"/>
      <c r="U397" s="393"/>
    </row>
    <row r="398" spans="1:21">
      <c r="A398" s="19">
        <v>131</v>
      </c>
      <c r="B398" s="85" t="str">
        <f>$B$395</f>
        <v>WSDF-C</v>
      </c>
      <c r="C398" s="328" t="str">
        <f>[3]Combined!$B$80</f>
        <v xml:space="preserve">Provision of Hotel Services </v>
      </c>
      <c r="D398" s="19" t="s">
        <v>26</v>
      </c>
      <c r="E398" s="19" t="s">
        <v>38</v>
      </c>
      <c r="F398" s="30">
        <v>230000000</v>
      </c>
      <c r="G398" s="41" t="s">
        <v>63</v>
      </c>
      <c r="H398" s="19" t="str">
        <f t="shared" ref="H398:N398" si="14">H392</f>
        <v>RFQ</v>
      </c>
      <c r="I398" s="31" t="str">
        <f t="shared" si="14"/>
        <v xml:space="preserve">Lumpsum </v>
      </c>
      <c r="J398" s="82" t="str">
        <f t="shared" si="14"/>
        <v>Q1-Q4</v>
      </c>
      <c r="K398" s="82" t="str">
        <f t="shared" si="14"/>
        <v>Q1-Q4</v>
      </c>
      <c r="L398" s="22" t="str">
        <f t="shared" si="14"/>
        <v>Q1-Q4</v>
      </c>
      <c r="M398" s="22" t="str">
        <f t="shared" si="14"/>
        <v>Q1-Q4</v>
      </c>
      <c r="N398" s="25" t="str">
        <f t="shared" si="14"/>
        <v>Q1-Q4</v>
      </c>
      <c r="O398" s="397"/>
      <c r="P398" s="393"/>
      <c r="Q398" s="393"/>
      <c r="R398" s="393"/>
      <c r="S398" s="393"/>
      <c r="T398" s="393"/>
      <c r="U398" s="393"/>
    </row>
    <row r="399" spans="1:21" s="3" customFormat="1" ht="21">
      <c r="A399" s="19"/>
      <c r="B399" s="19"/>
      <c r="C399" s="353"/>
      <c r="D399" s="19" t="s">
        <v>27</v>
      </c>
      <c r="E399" s="19"/>
      <c r="F399" s="30"/>
      <c r="G399" s="41"/>
      <c r="H399" s="19"/>
      <c r="I399" s="31"/>
      <c r="J399" s="82"/>
      <c r="K399" s="82"/>
      <c r="L399" s="22"/>
      <c r="M399" s="22"/>
      <c r="N399" s="25"/>
      <c r="O399" s="397"/>
      <c r="P399" s="10"/>
      <c r="Q399" s="10"/>
      <c r="R399" s="10"/>
      <c r="S399" s="10"/>
      <c r="T399" s="10"/>
      <c r="U399" s="10"/>
    </row>
    <row r="400" spans="1:21">
      <c r="A400" s="19"/>
      <c r="B400" s="19"/>
      <c r="C400" s="353"/>
      <c r="D400" s="19"/>
      <c r="E400" s="19"/>
      <c r="F400" s="30"/>
      <c r="G400" s="41"/>
      <c r="H400" s="19"/>
      <c r="I400" s="31"/>
      <c r="J400" s="82"/>
      <c r="K400" s="82"/>
      <c r="L400" s="22"/>
      <c r="M400" s="22"/>
      <c r="N400" s="25"/>
      <c r="O400" s="397"/>
      <c r="P400" s="393"/>
      <c r="Q400" s="393"/>
      <c r="R400" s="393"/>
      <c r="S400" s="393"/>
      <c r="T400" s="393"/>
      <c r="U400" s="393"/>
    </row>
    <row r="401" spans="1:21">
      <c r="A401" s="19">
        <v>132</v>
      </c>
      <c r="B401" s="85" t="s">
        <v>163</v>
      </c>
      <c r="C401" s="353" t="s">
        <v>138</v>
      </c>
      <c r="D401" s="19" t="s">
        <v>26</v>
      </c>
      <c r="E401" s="19" t="s">
        <v>38</v>
      </c>
      <c r="F401" s="30">
        <v>5000000</v>
      </c>
      <c r="G401" s="41" t="s">
        <v>63</v>
      </c>
      <c r="H401" s="19" t="str">
        <f t="shared" ref="H401:N401" si="15">H392</f>
        <v>RFQ</v>
      </c>
      <c r="I401" s="31" t="str">
        <f t="shared" si="15"/>
        <v xml:space="preserve">Lumpsum </v>
      </c>
      <c r="J401" s="82" t="str">
        <f t="shared" si="15"/>
        <v>Q1-Q4</v>
      </c>
      <c r="K401" s="82" t="str">
        <f t="shared" si="15"/>
        <v>Q1-Q4</v>
      </c>
      <c r="L401" s="22" t="str">
        <f t="shared" si="15"/>
        <v>Q1-Q4</v>
      </c>
      <c r="M401" s="22" t="str">
        <f t="shared" si="15"/>
        <v>Q1-Q4</v>
      </c>
      <c r="N401" s="25" t="str">
        <f t="shared" si="15"/>
        <v>Q1-Q4</v>
      </c>
      <c r="O401" s="397"/>
      <c r="P401" s="393"/>
      <c r="Q401" s="393"/>
      <c r="R401" s="393"/>
      <c r="S401" s="393"/>
      <c r="T401" s="393"/>
      <c r="U401" s="393"/>
    </row>
    <row r="402" spans="1:21" s="3" customFormat="1" ht="21">
      <c r="A402" s="19"/>
      <c r="B402" s="19"/>
      <c r="C402" s="353"/>
      <c r="D402" s="19" t="s">
        <v>27</v>
      </c>
      <c r="E402" s="19"/>
      <c r="F402" s="30"/>
      <c r="G402" s="41"/>
      <c r="H402" s="19"/>
      <c r="I402" s="31"/>
      <c r="J402" s="82"/>
      <c r="K402" s="82"/>
      <c r="L402" s="22"/>
      <c r="M402" s="22"/>
      <c r="N402" s="25"/>
      <c r="O402" s="397"/>
      <c r="P402" s="10"/>
      <c r="Q402" s="10"/>
      <c r="R402" s="10"/>
      <c r="S402" s="10"/>
      <c r="T402" s="10"/>
      <c r="U402" s="10"/>
    </row>
    <row r="403" spans="1:21">
      <c r="A403" s="19"/>
      <c r="B403" s="19"/>
      <c r="C403" s="353"/>
      <c r="D403" s="19"/>
      <c r="E403" s="19"/>
      <c r="F403" s="30"/>
      <c r="G403" s="41"/>
      <c r="H403" s="19"/>
      <c r="I403" s="31"/>
      <c r="J403" s="82"/>
      <c r="K403" s="82"/>
      <c r="L403" s="22"/>
      <c r="M403" s="22"/>
      <c r="N403" s="25"/>
      <c r="O403" s="397"/>
      <c r="P403" s="393"/>
      <c r="Q403" s="393"/>
      <c r="R403" s="393"/>
      <c r="S403" s="393"/>
      <c r="T403" s="393"/>
      <c r="U403" s="393"/>
    </row>
    <row r="404" spans="1:21">
      <c r="A404" s="19">
        <v>133</v>
      </c>
      <c r="B404" s="85" t="s">
        <v>163</v>
      </c>
      <c r="C404" s="353" t="s">
        <v>139</v>
      </c>
      <c r="D404" s="19" t="s">
        <v>26</v>
      </c>
      <c r="E404" s="19" t="str">
        <f>$E$401</f>
        <v>UGX</v>
      </c>
      <c r="F404" s="30">
        <v>7000000</v>
      </c>
      <c r="G404" s="41" t="str">
        <f>$G$401</f>
        <v>GOU</v>
      </c>
      <c r="H404" s="19" t="str">
        <f t="shared" ref="H404:N404" si="16">H392</f>
        <v>RFQ</v>
      </c>
      <c r="I404" s="31" t="str">
        <f t="shared" si="16"/>
        <v xml:space="preserve">Lumpsum </v>
      </c>
      <c r="J404" s="82" t="str">
        <f t="shared" si="16"/>
        <v>Q1-Q4</v>
      </c>
      <c r="K404" s="82" t="str">
        <f t="shared" si="16"/>
        <v>Q1-Q4</v>
      </c>
      <c r="L404" s="22" t="str">
        <f t="shared" si="16"/>
        <v>Q1-Q4</v>
      </c>
      <c r="M404" s="22" t="str">
        <f t="shared" si="16"/>
        <v>Q1-Q4</v>
      </c>
      <c r="N404" s="25" t="str">
        <f t="shared" si="16"/>
        <v>Q1-Q4</v>
      </c>
      <c r="O404" s="397"/>
      <c r="P404" s="393"/>
      <c r="Q404" s="393"/>
      <c r="R404" s="393"/>
      <c r="S404" s="393"/>
      <c r="T404" s="393"/>
      <c r="U404" s="393"/>
    </row>
    <row r="405" spans="1:21">
      <c r="A405" s="19"/>
      <c r="B405" s="19"/>
      <c r="C405" s="353"/>
      <c r="D405" s="19" t="s">
        <v>27</v>
      </c>
      <c r="E405" s="19"/>
      <c r="F405" s="30"/>
      <c r="G405" s="41"/>
      <c r="H405" s="19"/>
      <c r="I405" s="31"/>
      <c r="J405" s="82"/>
      <c r="K405" s="82"/>
      <c r="L405" s="22"/>
      <c r="M405" s="22"/>
      <c r="N405" s="25"/>
      <c r="O405" s="397"/>
      <c r="P405" s="393"/>
      <c r="Q405" s="393"/>
      <c r="R405" s="393"/>
      <c r="S405" s="393"/>
      <c r="T405" s="393"/>
      <c r="U405" s="393"/>
    </row>
    <row r="406" spans="1:21">
      <c r="A406" s="19"/>
      <c r="B406" s="19"/>
      <c r="C406" s="353"/>
      <c r="D406" s="19"/>
      <c r="E406" s="19"/>
      <c r="F406" s="30"/>
      <c r="G406" s="41"/>
      <c r="H406" s="19"/>
      <c r="I406" s="31"/>
      <c r="J406" s="82"/>
      <c r="K406" s="82"/>
      <c r="L406" s="22"/>
      <c r="M406" s="22"/>
      <c r="N406" s="25"/>
      <c r="O406" s="397"/>
      <c r="P406" s="393"/>
      <c r="Q406" s="393"/>
      <c r="R406" s="393"/>
      <c r="S406" s="393"/>
      <c r="T406" s="393"/>
      <c r="U406" s="393"/>
    </row>
    <row r="407" spans="1:21" ht="42.75">
      <c r="A407" s="19">
        <v>134</v>
      </c>
      <c r="B407" s="85" t="s">
        <v>163</v>
      </c>
      <c r="C407" s="329" t="s">
        <v>164</v>
      </c>
      <c r="D407" s="19" t="s">
        <v>26</v>
      </c>
      <c r="E407" s="19" t="str">
        <f>$E$404</f>
        <v>UGX</v>
      </c>
      <c r="F407" s="30">
        <v>15000000</v>
      </c>
      <c r="G407" s="41" t="str">
        <f>$G$404</f>
        <v>GOU</v>
      </c>
      <c r="H407" s="19" t="str">
        <f t="shared" ref="H407:N407" si="17">H392</f>
        <v>RFQ</v>
      </c>
      <c r="I407" s="31" t="str">
        <f t="shared" si="17"/>
        <v xml:space="preserve">Lumpsum </v>
      </c>
      <c r="J407" s="82" t="str">
        <f t="shared" si="17"/>
        <v>Q1-Q4</v>
      </c>
      <c r="K407" s="82" t="str">
        <f t="shared" si="17"/>
        <v>Q1-Q4</v>
      </c>
      <c r="L407" s="22" t="str">
        <f t="shared" si="17"/>
        <v>Q1-Q4</v>
      </c>
      <c r="M407" s="22" t="str">
        <f t="shared" si="17"/>
        <v>Q1-Q4</v>
      </c>
      <c r="N407" s="25" t="str">
        <f t="shared" si="17"/>
        <v>Q1-Q4</v>
      </c>
      <c r="O407" s="397"/>
      <c r="P407" s="393"/>
      <c r="Q407" s="393"/>
      <c r="R407" s="393"/>
      <c r="S407" s="393"/>
      <c r="T407" s="393"/>
      <c r="U407" s="393"/>
    </row>
    <row r="408" spans="1:21">
      <c r="A408" s="19"/>
      <c r="B408" s="19"/>
      <c r="C408" s="328"/>
      <c r="D408" s="19" t="s">
        <v>27</v>
      </c>
      <c r="E408" s="19"/>
      <c r="F408" s="30"/>
      <c r="G408" s="41"/>
      <c r="H408" s="19"/>
      <c r="I408" s="31"/>
      <c r="J408" s="82"/>
      <c r="K408" s="82"/>
      <c r="L408" s="22"/>
      <c r="M408" s="22"/>
      <c r="N408" s="25"/>
      <c r="O408" s="397"/>
      <c r="P408" s="393"/>
      <c r="Q408" s="393"/>
      <c r="R408" s="393"/>
      <c r="S408" s="393"/>
      <c r="T408" s="393"/>
      <c r="U408" s="393"/>
    </row>
    <row r="409" spans="1:21">
      <c r="A409" s="19"/>
      <c r="B409" s="19"/>
      <c r="C409" s="328"/>
      <c r="D409" s="19"/>
      <c r="E409" s="19"/>
      <c r="F409" s="30"/>
      <c r="G409" s="41"/>
      <c r="H409" s="19"/>
      <c r="I409" s="31"/>
      <c r="J409" s="82"/>
      <c r="K409" s="82"/>
      <c r="L409" s="22"/>
      <c r="M409" s="22"/>
      <c r="N409" s="25"/>
      <c r="O409" s="397"/>
      <c r="P409" s="393"/>
      <c r="Q409" s="393"/>
      <c r="R409" s="393"/>
      <c r="S409" s="393"/>
      <c r="T409" s="393"/>
      <c r="U409" s="393"/>
    </row>
    <row r="410" spans="1:21">
      <c r="A410" s="19">
        <v>135</v>
      </c>
      <c r="B410" s="85" t="s">
        <v>163</v>
      </c>
      <c r="C410" s="353" t="s">
        <v>165</v>
      </c>
      <c r="D410" s="19" t="s">
        <v>26</v>
      </c>
      <c r="E410" s="19" t="s">
        <v>38</v>
      </c>
      <c r="F410" s="30">
        <v>25000000</v>
      </c>
      <c r="G410" s="41" t="s">
        <v>63</v>
      </c>
      <c r="H410" s="19" t="str">
        <f t="shared" ref="H410:N410" si="18">H392</f>
        <v>RFQ</v>
      </c>
      <c r="I410" s="31" t="str">
        <f t="shared" si="18"/>
        <v xml:space="preserve">Lumpsum </v>
      </c>
      <c r="J410" s="82" t="str">
        <f t="shared" si="18"/>
        <v>Q1-Q4</v>
      </c>
      <c r="K410" s="82" t="str">
        <f t="shared" si="18"/>
        <v>Q1-Q4</v>
      </c>
      <c r="L410" s="22" t="str">
        <f t="shared" si="18"/>
        <v>Q1-Q4</v>
      </c>
      <c r="M410" s="22" t="str">
        <f t="shared" si="18"/>
        <v>Q1-Q4</v>
      </c>
      <c r="N410" s="25" t="str">
        <f t="shared" si="18"/>
        <v>Q1-Q4</v>
      </c>
      <c r="O410" s="397"/>
      <c r="P410" s="393"/>
      <c r="Q410" s="393"/>
      <c r="R410" s="393"/>
      <c r="S410" s="393"/>
      <c r="T410" s="393"/>
      <c r="U410" s="393"/>
    </row>
    <row r="411" spans="1:21">
      <c r="A411" s="19"/>
      <c r="B411" s="19"/>
      <c r="C411" s="353"/>
      <c r="D411" s="19" t="s">
        <v>27</v>
      </c>
      <c r="E411" s="19"/>
      <c r="F411" s="30"/>
      <c r="G411" s="41"/>
      <c r="H411" s="19"/>
      <c r="I411" s="31"/>
      <c r="J411" s="82"/>
      <c r="K411" s="82"/>
      <c r="L411" s="22"/>
      <c r="M411" s="22"/>
      <c r="N411" s="25"/>
      <c r="O411" s="397"/>
      <c r="P411" s="393"/>
      <c r="Q411" s="393"/>
      <c r="R411" s="393"/>
      <c r="S411" s="393"/>
      <c r="T411" s="393"/>
      <c r="U411" s="393"/>
    </row>
    <row r="412" spans="1:21">
      <c r="A412" s="19"/>
      <c r="B412" s="19"/>
      <c r="C412" s="353"/>
      <c r="D412" s="19"/>
      <c r="E412" s="19"/>
      <c r="F412" s="30"/>
      <c r="G412" s="41"/>
      <c r="H412" s="19"/>
      <c r="I412" s="31"/>
      <c r="J412" s="82"/>
      <c r="K412" s="82"/>
      <c r="L412" s="22"/>
      <c r="M412" s="22"/>
      <c r="N412" s="25"/>
      <c r="O412" s="397"/>
      <c r="P412" s="393"/>
      <c r="Q412" s="393"/>
      <c r="R412" s="393"/>
      <c r="S412" s="393"/>
      <c r="T412" s="393"/>
      <c r="U412" s="393"/>
    </row>
    <row r="413" spans="1:21" ht="40.5">
      <c r="A413" s="19">
        <v>136</v>
      </c>
      <c r="B413" s="85" t="s">
        <v>163</v>
      </c>
      <c r="C413" s="353" t="s">
        <v>166</v>
      </c>
      <c r="D413" s="19" t="s">
        <v>26</v>
      </c>
      <c r="E413" s="19" t="s">
        <v>38</v>
      </c>
      <c r="F413" s="30">
        <v>14000000</v>
      </c>
      <c r="G413" s="41" t="s">
        <v>63</v>
      </c>
      <c r="H413" s="19" t="str">
        <f t="shared" ref="H413:N413" si="19">H392</f>
        <v>RFQ</v>
      </c>
      <c r="I413" s="31" t="str">
        <f t="shared" si="19"/>
        <v xml:space="preserve">Lumpsum </v>
      </c>
      <c r="J413" s="82" t="str">
        <f t="shared" si="19"/>
        <v>Q1-Q4</v>
      </c>
      <c r="K413" s="82" t="str">
        <f t="shared" si="19"/>
        <v>Q1-Q4</v>
      </c>
      <c r="L413" s="22" t="str">
        <f t="shared" si="19"/>
        <v>Q1-Q4</v>
      </c>
      <c r="M413" s="22" t="str">
        <f t="shared" si="19"/>
        <v>Q1-Q4</v>
      </c>
      <c r="N413" s="25" t="str">
        <f t="shared" si="19"/>
        <v>Q1-Q4</v>
      </c>
      <c r="O413" s="397"/>
      <c r="P413" s="393"/>
      <c r="Q413" s="393"/>
      <c r="R413" s="393"/>
      <c r="S413" s="393"/>
      <c r="T413" s="393"/>
      <c r="U413" s="393"/>
    </row>
    <row r="414" spans="1:21">
      <c r="A414" s="19"/>
      <c r="B414" s="19"/>
      <c r="C414" s="353"/>
      <c r="D414" s="19" t="s">
        <v>27</v>
      </c>
      <c r="E414" s="19"/>
      <c r="F414" s="30"/>
      <c r="G414" s="19"/>
      <c r="H414" s="19"/>
      <c r="I414" s="31"/>
      <c r="J414" s="82"/>
      <c r="K414" s="82"/>
      <c r="L414" s="22"/>
      <c r="M414" s="22"/>
      <c r="N414" s="25"/>
      <c r="O414" s="397"/>
      <c r="P414" s="393"/>
      <c r="Q414" s="393"/>
      <c r="R414" s="393"/>
      <c r="S414" s="393"/>
      <c r="T414" s="393"/>
      <c r="U414" s="393"/>
    </row>
    <row r="415" spans="1:21">
      <c r="A415" s="19"/>
      <c r="B415" s="19"/>
      <c r="C415" s="353"/>
      <c r="D415" s="19"/>
      <c r="E415" s="19"/>
      <c r="F415" s="30"/>
      <c r="G415" s="19"/>
      <c r="H415" s="19"/>
      <c r="I415" s="31"/>
      <c r="J415" s="82"/>
      <c r="K415" s="82"/>
      <c r="L415" s="22"/>
      <c r="M415" s="22"/>
      <c r="N415" s="25"/>
      <c r="O415" s="397"/>
      <c r="P415" s="393"/>
      <c r="Q415" s="393"/>
      <c r="R415" s="393"/>
      <c r="S415" s="393"/>
      <c r="T415" s="393"/>
      <c r="U415" s="393"/>
    </row>
    <row r="416" spans="1:21" ht="40.5">
      <c r="A416" s="19">
        <v>137</v>
      </c>
      <c r="B416" s="85" t="s">
        <v>163</v>
      </c>
      <c r="C416" s="353" t="s">
        <v>116</v>
      </c>
      <c r="D416" s="19" t="s">
        <v>26</v>
      </c>
      <c r="E416" s="19" t="str">
        <f>$E$413</f>
        <v>UGX</v>
      </c>
      <c r="F416" s="30">
        <v>12500000</v>
      </c>
      <c r="G416" s="19" t="str">
        <f>$G$413</f>
        <v>GOU</v>
      </c>
      <c r="H416" s="19" t="str">
        <f t="shared" ref="H416:N416" si="20">H392</f>
        <v>RFQ</v>
      </c>
      <c r="I416" s="19" t="str">
        <f t="shared" si="20"/>
        <v xml:space="preserve">Lumpsum </v>
      </c>
      <c r="J416" s="82" t="str">
        <f t="shared" si="20"/>
        <v>Q1-Q4</v>
      </c>
      <c r="K416" s="82" t="str">
        <f t="shared" si="20"/>
        <v>Q1-Q4</v>
      </c>
      <c r="L416" s="22" t="str">
        <f t="shared" si="20"/>
        <v>Q1-Q4</v>
      </c>
      <c r="M416" s="22" t="str">
        <f t="shared" si="20"/>
        <v>Q1-Q4</v>
      </c>
      <c r="N416" s="47" t="str">
        <f t="shared" si="20"/>
        <v>Q1-Q4</v>
      </c>
      <c r="O416" s="397"/>
      <c r="P416" s="393"/>
      <c r="Q416" s="393"/>
      <c r="R416" s="393"/>
      <c r="S416" s="393"/>
      <c r="T416" s="393"/>
      <c r="U416" s="393"/>
    </row>
    <row r="417" spans="1:21">
      <c r="A417" s="19"/>
      <c r="B417" s="19"/>
      <c r="C417" s="353"/>
      <c r="D417" s="19" t="s">
        <v>27</v>
      </c>
      <c r="E417" s="19"/>
      <c r="F417" s="30"/>
      <c r="G417" s="19"/>
      <c r="H417" s="19"/>
      <c r="I417" s="19"/>
      <c r="J417" s="82"/>
      <c r="K417" s="82"/>
      <c r="L417" s="22"/>
      <c r="M417" s="22"/>
      <c r="N417" s="47"/>
      <c r="O417" s="397"/>
      <c r="P417" s="393"/>
      <c r="Q417" s="393"/>
      <c r="R417" s="393"/>
      <c r="S417" s="393"/>
      <c r="T417" s="393"/>
      <c r="U417" s="393"/>
    </row>
    <row r="418" spans="1:21">
      <c r="A418" s="19"/>
      <c r="B418" s="19"/>
      <c r="C418" s="353"/>
      <c r="D418" s="19"/>
      <c r="E418" s="19"/>
      <c r="F418" s="30"/>
      <c r="G418" s="19"/>
      <c r="H418" s="19"/>
      <c r="I418" s="19"/>
      <c r="J418" s="82"/>
      <c r="K418" s="82"/>
      <c r="L418" s="22"/>
      <c r="M418" s="22"/>
      <c r="N418" s="47"/>
      <c r="O418" s="397"/>
      <c r="P418" s="393"/>
      <c r="Q418" s="393"/>
      <c r="R418" s="393"/>
      <c r="S418" s="393"/>
      <c r="T418" s="393"/>
      <c r="U418" s="393"/>
    </row>
    <row r="419" spans="1:21">
      <c r="A419" s="19">
        <v>138</v>
      </c>
      <c r="B419" s="85" t="s">
        <v>163</v>
      </c>
      <c r="C419" s="353" t="s">
        <v>117</v>
      </c>
      <c r="D419" s="19" t="s">
        <v>26</v>
      </c>
      <c r="E419" s="19" t="s">
        <v>38</v>
      </c>
      <c r="F419" s="30">
        <v>7000000</v>
      </c>
      <c r="G419" s="19" t="s">
        <v>63</v>
      </c>
      <c r="H419" s="19" t="str">
        <f t="shared" ref="H419:N419" si="21">H392</f>
        <v>RFQ</v>
      </c>
      <c r="I419" s="31" t="str">
        <f t="shared" si="21"/>
        <v xml:space="preserve">Lumpsum </v>
      </c>
      <c r="J419" s="82" t="str">
        <f t="shared" si="21"/>
        <v>Q1-Q4</v>
      </c>
      <c r="K419" s="82" t="str">
        <f t="shared" si="21"/>
        <v>Q1-Q4</v>
      </c>
      <c r="L419" s="22" t="str">
        <f t="shared" si="21"/>
        <v>Q1-Q4</v>
      </c>
      <c r="M419" s="22" t="str">
        <f t="shared" si="21"/>
        <v>Q1-Q4</v>
      </c>
      <c r="N419" s="47" t="str">
        <f t="shared" si="21"/>
        <v>Q1-Q4</v>
      </c>
      <c r="O419" s="397"/>
      <c r="P419" s="393"/>
      <c r="Q419" s="393"/>
      <c r="R419" s="393"/>
      <c r="S419" s="393"/>
      <c r="T419" s="393"/>
      <c r="U419" s="393"/>
    </row>
    <row r="420" spans="1:21">
      <c r="A420" s="19"/>
      <c r="B420" s="19"/>
      <c r="C420" s="353"/>
      <c r="D420" s="19" t="s">
        <v>27</v>
      </c>
      <c r="E420" s="19"/>
      <c r="F420" s="30"/>
      <c r="G420" s="19"/>
      <c r="H420" s="19"/>
      <c r="I420" s="31"/>
      <c r="J420" s="82"/>
      <c r="K420" s="82"/>
      <c r="L420" s="22"/>
      <c r="M420" s="22"/>
      <c r="N420" s="47"/>
      <c r="O420" s="397"/>
      <c r="P420" s="393"/>
      <c r="Q420" s="393"/>
      <c r="R420" s="393"/>
      <c r="S420" s="393"/>
      <c r="T420" s="393"/>
      <c r="U420" s="393"/>
    </row>
    <row r="421" spans="1:21">
      <c r="A421" s="19"/>
      <c r="B421" s="19"/>
      <c r="C421" s="353"/>
      <c r="D421" s="19"/>
      <c r="E421" s="19"/>
      <c r="F421" s="30"/>
      <c r="G421" s="19"/>
      <c r="H421" s="19"/>
      <c r="I421" s="31"/>
      <c r="J421" s="82"/>
      <c r="K421" s="82"/>
      <c r="L421" s="22"/>
      <c r="M421" s="22"/>
      <c r="N421" s="47"/>
      <c r="O421" s="397"/>
      <c r="P421" s="393"/>
      <c r="Q421" s="393"/>
      <c r="R421" s="393"/>
      <c r="S421" s="393"/>
      <c r="T421" s="393"/>
      <c r="U421" s="393"/>
    </row>
    <row r="422" spans="1:21">
      <c r="A422" s="19">
        <v>139</v>
      </c>
      <c r="B422" s="85" t="s">
        <v>163</v>
      </c>
      <c r="C422" s="353" t="s">
        <v>167</v>
      </c>
      <c r="D422" s="19" t="s">
        <v>26</v>
      </c>
      <c r="E422" s="19" t="s">
        <v>38</v>
      </c>
      <c r="F422" s="30">
        <v>1500000</v>
      </c>
      <c r="G422" s="19" t="s">
        <v>63</v>
      </c>
      <c r="H422" s="19" t="str">
        <f t="shared" ref="H422:N422" si="22">H392</f>
        <v>RFQ</v>
      </c>
      <c r="I422" s="31" t="str">
        <f t="shared" si="22"/>
        <v xml:space="preserve">Lumpsum </v>
      </c>
      <c r="J422" s="82" t="str">
        <f t="shared" si="22"/>
        <v>Q1-Q4</v>
      </c>
      <c r="K422" s="82" t="str">
        <f t="shared" si="22"/>
        <v>Q1-Q4</v>
      </c>
      <c r="L422" s="22" t="str">
        <f t="shared" si="22"/>
        <v>Q1-Q4</v>
      </c>
      <c r="M422" s="22" t="str">
        <f t="shared" si="22"/>
        <v>Q1-Q4</v>
      </c>
      <c r="N422" s="25" t="str">
        <f t="shared" si="22"/>
        <v>Q1-Q4</v>
      </c>
      <c r="O422" s="397"/>
      <c r="P422" s="393"/>
      <c r="Q422" s="393"/>
      <c r="R422" s="393"/>
      <c r="S422" s="393"/>
      <c r="T422" s="393"/>
      <c r="U422" s="393"/>
    </row>
    <row r="423" spans="1:21">
      <c r="A423" s="19"/>
      <c r="B423" s="19"/>
      <c r="C423" s="353"/>
      <c r="D423" s="19" t="s">
        <v>27</v>
      </c>
      <c r="E423" s="19"/>
      <c r="F423" s="30"/>
      <c r="G423" s="19"/>
      <c r="H423" s="19"/>
      <c r="I423" s="31"/>
      <c r="J423" s="82"/>
      <c r="K423" s="82"/>
      <c r="L423" s="22"/>
      <c r="M423" s="22"/>
      <c r="N423" s="25"/>
      <c r="O423" s="397"/>
      <c r="P423" s="393"/>
      <c r="Q423" s="393"/>
      <c r="R423" s="393"/>
      <c r="S423" s="393"/>
      <c r="T423" s="393"/>
      <c r="U423" s="393"/>
    </row>
    <row r="424" spans="1:21">
      <c r="A424" s="19"/>
      <c r="B424" s="19"/>
      <c r="C424" s="353"/>
      <c r="D424" s="19"/>
      <c r="E424" s="19"/>
      <c r="F424" s="30"/>
      <c r="G424" s="19"/>
      <c r="H424" s="19"/>
      <c r="I424" s="31"/>
      <c r="J424" s="82"/>
      <c r="K424" s="82"/>
      <c r="L424" s="22"/>
      <c r="M424" s="22"/>
      <c r="N424" s="25"/>
      <c r="O424" s="397"/>
      <c r="P424" s="393"/>
      <c r="Q424" s="393"/>
      <c r="R424" s="393"/>
      <c r="S424" s="393"/>
      <c r="T424" s="393"/>
      <c r="U424" s="393"/>
    </row>
    <row r="425" spans="1:21" ht="60.75">
      <c r="A425" s="19">
        <v>140</v>
      </c>
      <c r="B425" s="85" t="s">
        <v>163</v>
      </c>
      <c r="C425" s="353" t="s">
        <v>120</v>
      </c>
      <c r="D425" s="19" t="s">
        <v>26</v>
      </c>
      <c r="E425" s="19" t="s">
        <v>38</v>
      </c>
      <c r="F425" s="30">
        <v>25000000</v>
      </c>
      <c r="G425" s="19" t="s">
        <v>63</v>
      </c>
      <c r="H425" s="19" t="str">
        <f t="shared" ref="H425:N425" si="23">H392</f>
        <v>RFQ</v>
      </c>
      <c r="I425" s="31" t="str">
        <f t="shared" si="23"/>
        <v xml:space="preserve">Lumpsum </v>
      </c>
      <c r="J425" s="82" t="str">
        <f t="shared" si="23"/>
        <v>Q1-Q4</v>
      </c>
      <c r="K425" s="82" t="str">
        <f t="shared" si="23"/>
        <v>Q1-Q4</v>
      </c>
      <c r="L425" s="22" t="str">
        <f t="shared" si="23"/>
        <v>Q1-Q4</v>
      </c>
      <c r="M425" s="22" t="str">
        <f t="shared" si="23"/>
        <v>Q1-Q4</v>
      </c>
      <c r="N425" s="25" t="str">
        <f t="shared" si="23"/>
        <v>Q1-Q4</v>
      </c>
      <c r="O425" s="397"/>
      <c r="P425" s="393"/>
      <c r="Q425" s="393"/>
      <c r="R425" s="393"/>
      <c r="S425" s="393"/>
      <c r="T425" s="393"/>
      <c r="U425" s="393"/>
    </row>
    <row r="426" spans="1:21">
      <c r="A426" s="19"/>
      <c r="B426" s="19"/>
      <c r="C426" s="353"/>
      <c r="D426" s="19" t="s">
        <v>27</v>
      </c>
      <c r="E426" s="19"/>
      <c r="F426" s="30"/>
      <c r="G426" s="19"/>
      <c r="H426" s="19"/>
      <c r="I426" s="31"/>
      <c r="J426" s="82"/>
      <c r="K426" s="82"/>
      <c r="L426" s="22"/>
      <c r="M426" s="22"/>
      <c r="N426" s="25"/>
      <c r="O426" s="397"/>
      <c r="P426" s="393"/>
      <c r="Q426" s="393"/>
      <c r="R426" s="393"/>
      <c r="S426" s="393"/>
      <c r="T426" s="393"/>
      <c r="U426" s="393"/>
    </row>
    <row r="427" spans="1:21">
      <c r="A427" s="19"/>
      <c r="B427" s="19"/>
      <c r="C427" s="353"/>
      <c r="D427" s="19"/>
      <c r="E427" s="19"/>
      <c r="F427" s="30"/>
      <c r="G427" s="19"/>
      <c r="H427" s="19"/>
      <c r="I427" s="31"/>
      <c r="J427" s="82"/>
      <c r="K427" s="82"/>
      <c r="L427" s="22"/>
      <c r="M427" s="22"/>
      <c r="N427" s="25"/>
      <c r="O427" s="397"/>
      <c r="P427" s="393"/>
      <c r="Q427" s="393"/>
      <c r="R427" s="393"/>
      <c r="S427" s="393"/>
      <c r="T427" s="393"/>
      <c r="U427" s="393"/>
    </row>
    <row r="428" spans="1:21">
      <c r="A428" s="19">
        <v>141</v>
      </c>
      <c r="B428" s="19" t="s">
        <v>168</v>
      </c>
      <c r="C428" s="328" t="s">
        <v>169</v>
      </c>
      <c r="D428" s="19" t="s">
        <v>26</v>
      </c>
      <c r="E428" s="19" t="s">
        <v>38</v>
      </c>
      <c r="F428" s="30">
        <v>10000000</v>
      </c>
      <c r="G428" s="19" t="s">
        <v>63</v>
      </c>
      <c r="H428" s="19" t="str">
        <f t="shared" ref="H428:N428" si="24">H392</f>
        <v>RFQ</v>
      </c>
      <c r="I428" s="31" t="str">
        <f t="shared" si="24"/>
        <v xml:space="preserve">Lumpsum </v>
      </c>
      <c r="J428" s="82" t="str">
        <f t="shared" si="24"/>
        <v>Q1-Q4</v>
      </c>
      <c r="K428" s="82" t="str">
        <f t="shared" si="24"/>
        <v>Q1-Q4</v>
      </c>
      <c r="L428" s="22" t="str">
        <f t="shared" si="24"/>
        <v>Q1-Q4</v>
      </c>
      <c r="M428" s="22" t="str">
        <f t="shared" si="24"/>
        <v>Q1-Q4</v>
      </c>
      <c r="N428" s="47" t="str">
        <f t="shared" si="24"/>
        <v>Q1-Q4</v>
      </c>
      <c r="O428" s="397"/>
      <c r="P428" s="393"/>
      <c r="Q428" s="393"/>
      <c r="R428" s="393"/>
      <c r="S428" s="393"/>
      <c r="T428" s="393"/>
      <c r="U428" s="393"/>
    </row>
    <row r="429" spans="1:21">
      <c r="A429" s="19"/>
      <c r="B429" s="19"/>
      <c r="C429" s="328"/>
      <c r="D429" s="19" t="s">
        <v>27</v>
      </c>
      <c r="E429" s="19"/>
      <c r="F429" s="30"/>
      <c r="G429" s="19"/>
      <c r="H429" s="19"/>
      <c r="I429" s="31"/>
      <c r="J429" s="82"/>
      <c r="K429" s="82"/>
      <c r="L429" s="22"/>
      <c r="M429" s="22"/>
      <c r="N429" s="47"/>
      <c r="O429" s="397"/>
      <c r="P429" s="393"/>
      <c r="Q429" s="393"/>
      <c r="R429" s="393"/>
      <c r="S429" s="393"/>
      <c r="T429" s="393"/>
      <c r="U429" s="393"/>
    </row>
    <row r="430" spans="1:21">
      <c r="A430" s="19"/>
      <c r="B430" s="19"/>
      <c r="C430" s="328"/>
      <c r="D430" s="19"/>
      <c r="E430" s="19"/>
      <c r="F430" s="30"/>
      <c r="G430" s="19"/>
      <c r="H430" s="19"/>
      <c r="I430" s="31"/>
      <c r="J430" s="82"/>
      <c r="K430" s="82"/>
      <c r="L430" s="22"/>
      <c r="M430" s="22"/>
      <c r="N430" s="47"/>
      <c r="O430" s="397"/>
      <c r="P430" s="393"/>
      <c r="Q430" s="393"/>
      <c r="R430" s="393"/>
      <c r="S430" s="393"/>
      <c r="T430" s="393"/>
      <c r="U430" s="393"/>
    </row>
    <row r="431" spans="1:21">
      <c r="A431" s="19">
        <v>142</v>
      </c>
      <c r="B431" s="85" t="str">
        <f>$B$428</f>
        <v>D/DWD</v>
      </c>
      <c r="C431" s="328" t="s">
        <v>170</v>
      </c>
      <c r="D431" s="19" t="s">
        <v>26</v>
      </c>
      <c r="E431" s="19" t="str">
        <f>E428</f>
        <v>UGX</v>
      </c>
      <c r="F431" s="30">
        <v>14000000</v>
      </c>
      <c r="G431" s="19" t="str">
        <f>G428</f>
        <v>GOU</v>
      </c>
      <c r="H431" s="19" t="str">
        <f t="shared" ref="H431:N431" si="25">H392</f>
        <v>RFQ</v>
      </c>
      <c r="I431" s="31" t="str">
        <f t="shared" si="25"/>
        <v xml:space="preserve">Lumpsum </v>
      </c>
      <c r="J431" s="82" t="str">
        <f t="shared" si="25"/>
        <v>Q1-Q4</v>
      </c>
      <c r="K431" s="82" t="str">
        <f t="shared" si="25"/>
        <v>Q1-Q4</v>
      </c>
      <c r="L431" s="22" t="str">
        <f t="shared" si="25"/>
        <v>Q1-Q4</v>
      </c>
      <c r="M431" s="22" t="str">
        <f t="shared" si="25"/>
        <v>Q1-Q4</v>
      </c>
      <c r="N431" s="25" t="str">
        <f t="shared" si="25"/>
        <v>Q1-Q4</v>
      </c>
      <c r="O431" s="397"/>
      <c r="P431" s="393"/>
      <c r="Q431" s="393"/>
      <c r="R431" s="393"/>
      <c r="S431" s="393"/>
      <c r="T431" s="393"/>
      <c r="U431" s="393"/>
    </row>
    <row r="432" spans="1:21">
      <c r="A432" s="19"/>
      <c r="B432" s="19"/>
      <c r="C432" s="328"/>
      <c r="D432" s="19" t="s">
        <v>27</v>
      </c>
      <c r="E432" s="19"/>
      <c r="F432" s="30"/>
      <c r="G432" s="19"/>
      <c r="H432" s="19"/>
      <c r="I432" s="31"/>
      <c r="J432" s="82"/>
      <c r="K432" s="82"/>
      <c r="L432" s="22"/>
      <c r="M432" s="22"/>
      <c r="N432" s="47"/>
      <c r="O432" s="397"/>
      <c r="P432" s="393"/>
      <c r="Q432" s="393"/>
      <c r="R432" s="393"/>
      <c r="S432" s="393"/>
      <c r="T432" s="393"/>
      <c r="U432" s="393"/>
    </row>
    <row r="433" spans="1:21">
      <c r="A433" s="19"/>
      <c r="B433" s="19"/>
      <c r="C433" s="328"/>
      <c r="D433" s="19"/>
      <c r="E433" s="19"/>
      <c r="F433" s="30"/>
      <c r="G433" s="19"/>
      <c r="H433" s="19"/>
      <c r="I433" s="31"/>
      <c r="J433" s="82"/>
      <c r="K433" s="82"/>
      <c r="L433" s="22"/>
      <c r="M433" s="22"/>
      <c r="N433" s="47"/>
      <c r="O433" s="397"/>
      <c r="P433" s="393"/>
      <c r="Q433" s="393"/>
      <c r="R433" s="393"/>
      <c r="S433" s="393"/>
      <c r="T433" s="393"/>
      <c r="U433" s="393"/>
    </row>
    <row r="434" spans="1:21">
      <c r="A434" s="19">
        <v>143</v>
      </c>
      <c r="B434" s="85" t="str">
        <f>$B$428</f>
        <v>D/DWD</v>
      </c>
      <c r="C434" s="328" t="s">
        <v>171</v>
      </c>
      <c r="D434" s="19" t="s">
        <v>26</v>
      </c>
      <c r="E434" s="19" t="s">
        <v>38</v>
      </c>
      <c r="F434" s="30">
        <v>7500000</v>
      </c>
      <c r="G434" s="19" t="s">
        <v>63</v>
      </c>
      <c r="H434" s="19" t="str">
        <f t="shared" ref="H434:N434" si="26">H392</f>
        <v>RFQ</v>
      </c>
      <c r="I434" s="31" t="str">
        <f t="shared" si="26"/>
        <v xml:space="preserve">Lumpsum </v>
      </c>
      <c r="J434" s="82" t="str">
        <f t="shared" si="26"/>
        <v>Q1-Q4</v>
      </c>
      <c r="K434" s="82" t="str">
        <f t="shared" si="26"/>
        <v>Q1-Q4</v>
      </c>
      <c r="L434" s="22" t="str">
        <f t="shared" si="26"/>
        <v>Q1-Q4</v>
      </c>
      <c r="M434" s="22" t="str">
        <f t="shared" si="26"/>
        <v>Q1-Q4</v>
      </c>
      <c r="N434" s="25" t="str">
        <f t="shared" si="26"/>
        <v>Q1-Q4</v>
      </c>
      <c r="O434" s="397"/>
      <c r="P434" s="393"/>
      <c r="Q434" s="393"/>
      <c r="R434" s="393"/>
      <c r="S434" s="393"/>
      <c r="T434" s="393"/>
      <c r="U434" s="393"/>
    </row>
    <row r="435" spans="1:21">
      <c r="A435" s="19"/>
      <c r="B435" s="19"/>
      <c r="C435" s="352"/>
      <c r="D435" s="19" t="s">
        <v>27</v>
      </c>
      <c r="E435" s="19"/>
      <c r="F435" s="30"/>
      <c r="G435" s="19"/>
      <c r="H435" s="19"/>
      <c r="I435" s="31"/>
      <c r="J435" s="82"/>
      <c r="K435" s="82"/>
      <c r="L435" s="22"/>
      <c r="M435" s="22"/>
      <c r="N435" s="47"/>
      <c r="O435" s="397"/>
      <c r="P435" s="393"/>
      <c r="Q435" s="393"/>
      <c r="R435" s="393"/>
      <c r="S435" s="393"/>
      <c r="T435" s="393"/>
      <c r="U435" s="393"/>
    </row>
    <row r="436" spans="1:21">
      <c r="A436" s="19"/>
      <c r="B436" s="19"/>
      <c r="C436" s="352"/>
      <c r="D436" s="19"/>
      <c r="E436" s="19"/>
      <c r="F436" s="30"/>
      <c r="G436" s="19"/>
      <c r="H436" s="19"/>
      <c r="I436" s="31"/>
      <c r="J436" s="82"/>
      <c r="K436" s="82"/>
      <c r="L436" s="22"/>
      <c r="M436" s="22"/>
      <c r="N436" s="47"/>
      <c r="O436" s="397"/>
      <c r="P436" s="393"/>
      <c r="Q436" s="393"/>
      <c r="R436" s="393"/>
      <c r="S436" s="393"/>
      <c r="T436" s="393"/>
      <c r="U436" s="393"/>
    </row>
    <row r="437" spans="1:21">
      <c r="A437" s="19">
        <v>144</v>
      </c>
      <c r="B437" s="85" t="str">
        <f>$B$428</f>
        <v>D/DWD</v>
      </c>
      <c r="C437" s="328" t="s">
        <v>172</v>
      </c>
      <c r="D437" s="19" t="s">
        <v>26</v>
      </c>
      <c r="E437" s="19" t="s">
        <v>38</v>
      </c>
      <c r="F437" s="30">
        <v>8000000</v>
      </c>
      <c r="G437" s="19" t="s">
        <v>63</v>
      </c>
      <c r="H437" s="19" t="str">
        <f t="shared" ref="H437:N437" si="27">H392</f>
        <v>RFQ</v>
      </c>
      <c r="I437" s="31" t="str">
        <f t="shared" si="27"/>
        <v xml:space="preserve">Lumpsum </v>
      </c>
      <c r="J437" s="82" t="str">
        <f t="shared" si="27"/>
        <v>Q1-Q4</v>
      </c>
      <c r="K437" s="82" t="str">
        <f t="shared" si="27"/>
        <v>Q1-Q4</v>
      </c>
      <c r="L437" s="22" t="str">
        <f t="shared" si="27"/>
        <v>Q1-Q4</v>
      </c>
      <c r="M437" s="22" t="str">
        <f t="shared" si="27"/>
        <v>Q1-Q4</v>
      </c>
      <c r="N437" s="47" t="str">
        <f t="shared" si="27"/>
        <v>Q1-Q4</v>
      </c>
      <c r="O437" s="397"/>
      <c r="P437" s="393"/>
      <c r="Q437" s="393"/>
      <c r="R437" s="393"/>
      <c r="S437" s="393"/>
      <c r="T437" s="393"/>
      <c r="U437" s="393"/>
    </row>
    <row r="438" spans="1:21">
      <c r="A438" s="19"/>
      <c r="B438" s="19"/>
      <c r="C438" s="352"/>
      <c r="D438" s="19" t="s">
        <v>27</v>
      </c>
      <c r="E438" s="19"/>
      <c r="F438" s="30"/>
      <c r="G438" s="19"/>
      <c r="H438" s="19"/>
      <c r="I438" s="31"/>
      <c r="J438" s="82"/>
      <c r="K438" s="82"/>
      <c r="L438" s="22"/>
      <c r="M438" s="22"/>
      <c r="N438" s="47"/>
      <c r="O438" s="397"/>
      <c r="P438" s="393"/>
      <c r="Q438" s="393"/>
      <c r="R438" s="393"/>
      <c r="S438" s="393"/>
      <c r="T438" s="393"/>
      <c r="U438" s="393"/>
    </row>
    <row r="439" spans="1:21">
      <c r="A439" s="19"/>
      <c r="B439" s="19"/>
      <c r="C439" s="352"/>
      <c r="D439" s="19"/>
      <c r="E439" s="19"/>
      <c r="F439" s="30"/>
      <c r="G439" s="19"/>
      <c r="H439" s="19"/>
      <c r="I439" s="31"/>
      <c r="J439" s="82"/>
      <c r="K439" s="82"/>
      <c r="L439" s="22"/>
      <c r="M439" s="22"/>
      <c r="N439" s="47"/>
      <c r="O439" s="397"/>
      <c r="P439" s="393"/>
      <c r="Q439" s="393"/>
      <c r="R439" s="393"/>
      <c r="S439" s="393"/>
      <c r="T439" s="393"/>
      <c r="U439" s="393"/>
    </row>
    <row r="440" spans="1:21">
      <c r="A440" s="19">
        <v>145</v>
      </c>
      <c r="B440" s="85" t="s">
        <v>175</v>
      </c>
      <c r="C440" s="328" t="s">
        <v>176</v>
      </c>
      <c r="D440" s="19" t="s">
        <v>26</v>
      </c>
      <c r="E440" s="19" t="s">
        <v>38</v>
      </c>
      <c r="F440" s="30">
        <v>165000000</v>
      </c>
      <c r="G440" s="235" t="s">
        <v>63</v>
      </c>
      <c r="H440" s="235" t="s">
        <v>75</v>
      </c>
      <c r="I440" s="233" t="s">
        <v>353</v>
      </c>
      <c r="J440" s="82" t="s">
        <v>358</v>
      </c>
      <c r="K440" s="82">
        <f>J440+20</f>
        <v>43759</v>
      </c>
      <c r="L440" s="82">
        <f>K440+20</f>
        <v>43779</v>
      </c>
      <c r="M440" s="82">
        <f>L440+20</f>
        <v>43799</v>
      </c>
      <c r="N440" s="82">
        <f>M440+20</f>
        <v>43819</v>
      </c>
      <c r="O440" s="397"/>
      <c r="P440" s="393"/>
      <c r="Q440" s="393"/>
      <c r="R440" s="393"/>
      <c r="S440" s="393"/>
      <c r="T440" s="393"/>
      <c r="U440" s="393"/>
    </row>
    <row r="441" spans="1:21">
      <c r="A441" s="19"/>
      <c r="B441" s="19"/>
      <c r="C441" s="328"/>
      <c r="D441" s="19" t="s">
        <v>27</v>
      </c>
      <c r="E441" s="19"/>
      <c r="F441" s="30"/>
      <c r="G441" s="235"/>
      <c r="H441" s="235"/>
      <c r="I441" s="233"/>
      <c r="J441" s="82"/>
      <c r="K441" s="82"/>
      <c r="L441" s="82"/>
      <c r="M441" s="82"/>
      <c r="N441" s="241"/>
      <c r="O441" s="397"/>
      <c r="P441" s="393"/>
      <c r="Q441" s="393"/>
      <c r="R441" s="393"/>
      <c r="S441" s="393"/>
      <c r="T441" s="393"/>
      <c r="U441" s="393"/>
    </row>
    <row r="442" spans="1:21">
      <c r="A442" s="19"/>
      <c r="B442" s="19"/>
      <c r="C442" s="328"/>
      <c r="D442" s="19"/>
      <c r="E442" s="19"/>
      <c r="F442" s="30"/>
      <c r="G442" s="235"/>
      <c r="H442" s="235"/>
      <c r="I442" s="233"/>
      <c r="J442" s="82"/>
      <c r="K442" s="82"/>
      <c r="L442" s="82"/>
      <c r="M442" s="82"/>
      <c r="N442" s="241"/>
      <c r="O442" s="397"/>
    </row>
    <row r="443" spans="1:21">
      <c r="A443" s="19">
        <v>146</v>
      </c>
      <c r="B443" s="85" t="s">
        <v>175</v>
      </c>
      <c r="C443" s="328" t="s">
        <v>177</v>
      </c>
      <c r="D443" s="19" t="s">
        <v>26</v>
      </c>
      <c r="E443" s="19" t="s">
        <v>38</v>
      </c>
      <c r="F443" s="30">
        <v>165000000</v>
      </c>
      <c r="G443" s="235" t="s">
        <v>63</v>
      </c>
      <c r="H443" s="235" t="str">
        <f t="shared" ref="H443:N443" si="28">H440</f>
        <v>RDB</v>
      </c>
      <c r="I443" s="233" t="str">
        <f t="shared" si="28"/>
        <v xml:space="preserve">Admeasurement </v>
      </c>
      <c r="J443" s="82" t="str">
        <f t="shared" si="28"/>
        <v>1-10-19</v>
      </c>
      <c r="K443" s="82">
        <f t="shared" si="28"/>
        <v>43759</v>
      </c>
      <c r="L443" s="82">
        <f t="shared" si="28"/>
        <v>43779</v>
      </c>
      <c r="M443" s="82">
        <f t="shared" si="28"/>
        <v>43799</v>
      </c>
      <c r="N443" s="241">
        <f t="shared" si="28"/>
        <v>43819</v>
      </c>
      <c r="O443" s="397"/>
    </row>
    <row r="444" spans="1:21">
      <c r="A444" s="19"/>
      <c r="B444" s="19"/>
      <c r="C444" s="352"/>
      <c r="D444" s="19" t="s">
        <v>27</v>
      </c>
      <c r="E444" s="19"/>
      <c r="F444" s="30"/>
      <c r="G444" s="235"/>
      <c r="H444" s="235"/>
      <c r="I444" s="233"/>
      <c r="J444" s="82"/>
      <c r="K444" s="82"/>
      <c r="L444" s="82"/>
      <c r="M444" s="82"/>
      <c r="N444" s="241"/>
      <c r="O444" s="397"/>
    </row>
    <row r="445" spans="1:21">
      <c r="A445" s="19"/>
      <c r="B445" s="19"/>
      <c r="C445" s="352"/>
      <c r="D445" s="19"/>
      <c r="E445" s="19"/>
      <c r="F445" s="30"/>
      <c r="G445" s="235"/>
      <c r="H445" s="235"/>
      <c r="I445" s="233"/>
      <c r="J445" s="82"/>
      <c r="K445" s="82"/>
      <c r="L445" s="82"/>
      <c r="M445" s="82"/>
      <c r="N445" s="241"/>
      <c r="O445" s="397"/>
    </row>
    <row r="446" spans="1:21" ht="42.75">
      <c r="A446" s="19">
        <v>147</v>
      </c>
      <c r="B446" s="85" t="s">
        <v>175</v>
      </c>
      <c r="C446" s="329" t="s">
        <v>178</v>
      </c>
      <c r="D446" s="19" t="s">
        <v>26</v>
      </c>
      <c r="E446" s="19" t="s">
        <v>38</v>
      </c>
      <c r="F446" s="30">
        <v>70000000</v>
      </c>
      <c r="G446" s="235" t="s">
        <v>63</v>
      </c>
      <c r="H446" s="235" t="s">
        <v>64</v>
      </c>
      <c r="I446" s="233" t="s">
        <v>50</v>
      </c>
      <c r="J446" s="82">
        <v>43677</v>
      </c>
      <c r="K446" s="82">
        <f>J446+20</f>
        <v>43697</v>
      </c>
      <c r="L446" s="82">
        <f>K446+20</f>
        <v>43717</v>
      </c>
      <c r="M446" s="82">
        <f>L446+20</f>
        <v>43737</v>
      </c>
      <c r="N446" s="82">
        <f>M446+20</f>
        <v>43757</v>
      </c>
      <c r="O446" s="397"/>
    </row>
    <row r="447" spans="1:21">
      <c r="A447" s="19"/>
      <c r="B447" s="19"/>
      <c r="C447" s="328"/>
      <c r="D447" s="19" t="s">
        <v>27</v>
      </c>
      <c r="E447" s="19"/>
      <c r="F447" s="30"/>
      <c r="G447" s="235"/>
      <c r="H447" s="235"/>
      <c r="I447" s="233"/>
      <c r="J447" s="82"/>
      <c r="K447" s="82"/>
      <c r="L447" s="82"/>
      <c r="M447" s="82"/>
      <c r="N447" s="241"/>
      <c r="O447" s="397"/>
    </row>
    <row r="448" spans="1:21">
      <c r="A448" s="19"/>
      <c r="B448" s="19"/>
      <c r="C448" s="328"/>
      <c r="D448" s="19"/>
      <c r="E448" s="19"/>
      <c r="F448" s="30"/>
      <c r="G448" s="235"/>
      <c r="H448" s="235"/>
      <c r="I448" s="233"/>
      <c r="J448" s="82"/>
      <c r="K448" s="82"/>
      <c r="L448" s="82"/>
      <c r="M448" s="82"/>
      <c r="N448" s="241"/>
      <c r="O448" s="397"/>
    </row>
    <row r="449" spans="1:15">
      <c r="A449" s="19">
        <v>148</v>
      </c>
      <c r="B449" s="85" t="s">
        <v>175</v>
      </c>
      <c r="C449" s="328" t="s">
        <v>180</v>
      </c>
      <c r="D449" s="19" t="s">
        <v>26</v>
      </c>
      <c r="E449" s="19" t="str">
        <f>E446</f>
        <v>UGX</v>
      </c>
      <c r="F449" s="30">
        <v>25000000</v>
      </c>
      <c r="G449" s="235" t="str">
        <f>G446</f>
        <v>GOU</v>
      </c>
      <c r="H449" s="235" t="s">
        <v>64</v>
      </c>
      <c r="I449" s="233" t="s">
        <v>50</v>
      </c>
      <c r="J449" s="82">
        <v>43677</v>
      </c>
      <c r="K449" s="82">
        <f>J449+20</f>
        <v>43697</v>
      </c>
      <c r="L449" s="82">
        <f>K449+20</f>
        <v>43717</v>
      </c>
      <c r="M449" s="82">
        <f>L449+20</f>
        <v>43737</v>
      </c>
      <c r="N449" s="82">
        <f>M449+20</f>
        <v>43757</v>
      </c>
      <c r="O449" s="397"/>
    </row>
    <row r="450" spans="1:15">
      <c r="A450" s="19"/>
      <c r="B450" s="19"/>
      <c r="C450" s="328"/>
      <c r="D450" s="19" t="s">
        <v>27</v>
      </c>
      <c r="E450" s="19"/>
      <c r="F450" s="30"/>
      <c r="G450" s="235"/>
      <c r="H450" s="235"/>
      <c r="I450" s="233"/>
      <c r="J450" s="82"/>
      <c r="K450" s="82"/>
      <c r="L450" s="82"/>
      <c r="M450" s="82"/>
      <c r="N450" s="241"/>
      <c r="O450" s="397"/>
    </row>
    <row r="451" spans="1:15">
      <c r="A451" s="19"/>
      <c r="B451" s="19"/>
      <c r="C451" s="328"/>
      <c r="D451" s="19"/>
      <c r="E451" s="19"/>
      <c r="F451" s="30"/>
      <c r="G451" s="235"/>
      <c r="H451" s="235"/>
      <c r="I451" s="233"/>
      <c r="J451" s="82"/>
      <c r="K451" s="82"/>
      <c r="L451" s="82"/>
      <c r="M451" s="82"/>
      <c r="N451" s="241"/>
      <c r="O451" s="397"/>
    </row>
    <row r="452" spans="1:15">
      <c r="A452" s="19">
        <v>149</v>
      </c>
      <c r="B452" s="85" t="s">
        <v>175</v>
      </c>
      <c r="C452" s="328" t="s">
        <v>181</v>
      </c>
      <c r="D452" s="19" t="s">
        <v>26</v>
      </c>
      <c r="E452" s="19" t="str">
        <f>E446</f>
        <v>UGX</v>
      </c>
      <c r="F452" s="30">
        <v>250000000</v>
      </c>
      <c r="G452" s="235" t="str">
        <f>G446</f>
        <v>GOU</v>
      </c>
      <c r="H452" s="235" t="s">
        <v>65</v>
      </c>
      <c r="I452" s="233" t="s">
        <v>50</v>
      </c>
      <c r="J452" s="82">
        <v>43677</v>
      </c>
      <c r="K452" s="82">
        <f>J452+20</f>
        <v>43697</v>
      </c>
      <c r="L452" s="82">
        <f>K452+20</f>
        <v>43717</v>
      </c>
      <c r="M452" s="82">
        <f>L452+20</f>
        <v>43737</v>
      </c>
      <c r="N452" s="82">
        <f>M452+20</f>
        <v>43757</v>
      </c>
      <c r="O452" s="397"/>
    </row>
    <row r="453" spans="1:15">
      <c r="A453" s="19"/>
      <c r="B453" s="19"/>
      <c r="C453" s="352"/>
      <c r="D453" s="19" t="s">
        <v>27</v>
      </c>
      <c r="E453" s="19"/>
      <c r="F453" s="30"/>
      <c r="G453" s="235"/>
      <c r="H453" s="235"/>
      <c r="I453" s="233"/>
      <c r="J453" s="82"/>
      <c r="K453" s="82"/>
      <c r="L453" s="82"/>
      <c r="M453" s="82"/>
      <c r="N453" s="241"/>
      <c r="O453" s="397"/>
    </row>
    <row r="454" spans="1:15" ht="24" customHeight="1">
      <c r="A454" s="19"/>
      <c r="B454" s="19"/>
      <c r="C454" s="352"/>
      <c r="D454" s="19"/>
      <c r="E454" s="19"/>
      <c r="F454" s="30"/>
      <c r="G454" s="235"/>
      <c r="H454" s="235"/>
      <c r="I454" s="235"/>
      <c r="J454" s="82"/>
      <c r="K454" s="82"/>
      <c r="L454" s="82"/>
      <c r="M454" s="82"/>
      <c r="N454" s="44"/>
      <c r="O454" s="397"/>
    </row>
    <row r="455" spans="1:15" ht="30.75" customHeight="1">
      <c r="A455" s="19">
        <v>150</v>
      </c>
      <c r="B455" s="85" t="str">
        <f>$B$452</f>
        <v>ATC- RWSSD</v>
      </c>
      <c r="C455" s="329" t="s">
        <v>182</v>
      </c>
      <c r="D455" s="19" t="s">
        <v>26</v>
      </c>
      <c r="E455" s="19" t="str">
        <f>E446</f>
        <v>UGX</v>
      </c>
      <c r="F455" s="30">
        <v>30000000</v>
      </c>
      <c r="G455" s="235" t="str">
        <f>G446</f>
        <v>GOU</v>
      </c>
      <c r="H455" s="235" t="s">
        <v>64</v>
      </c>
      <c r="I455" s="233" t="s">
        <v>50</v>
      </c>
      <c r="J455" s="82">
        <v>43677</v>
      </c>
      <c r="K455" s="82">
        <f>J455+20</f>
        <v>43697</v>
      </c>
      <c r="L455" s="82">
        <f>K455+20</f>
        <v>43717</v>
      </c>
      <c r="M455" s="82">
        <f>L455+20</f>
        <v>43737</v>
      </c>
      <c r="N455" s="82">
        <f>M455+20</f>
        <v>43757</v>
      </c>
      <c r="O455" s="397"/>
    </row>
    <row r="456" spans="1:15">
      <c r="A456" s="19"/>
      <c r="B456" s="19"/>
      <c r="C456" s="328"/>
      <c r="D456" s="19" t="s">
        <v>27</v>
      </c>
      <c r="E456" s="19"/>
      <c r="F456" s="30"/>
      <c r="G456" s="235"/>
      <c r="H456" s="235"/>
      <c r="I456" s="233"/>
      <c r="J456" s="82"/>
      <c r="K456" s="82"/>
      <c r="L456" s="82"/>
      <c r="M456" s="82"/>
      <c r="N456" s="44"/>
      <c r="O456" s="397"/>
    </row>
    <row r="457" spans="1:15" ht="25.5" customHeight="1">
      <c r="A457" s="19"/>
      <c r="B457" s="19"/>
      <c r="C457" s="328"/>
      <c r="D457" s="19" t="s">
        <v>37</v>
      </c>
      <c r="E457" s="19"/>
      <c r="F457" s="30"/>
      <c r="G457" s="235"/>
      <c r="H457" s="235"/>
      <c r="I457" s="233"/>
      <c r="J457" s="82"/>
      <c r="K457" s="82"/>
      <c r="L457" s="82"/>
      <c r="M457" s="82"/>
      <c r="N457" s="44"/>
      <c r="O457" s="397"/>
    </row>
    <row r="458" spans="1:15" ht="28.5" customHeight="1">
      <c r="A458" s="19"/>
      <c r="B458" s="19"/>
      <c r="C458" s="328"/>
      <c r="D458" s="19"/>
      <c r="E458" s="19"/>
      <c r="F458" s="30"/>
      <c r="G458" s="235"/>
      <c r="H458" s="235"/>
      <c r="I458" s="233"/>
      <c r="J458" s="82"/>
      <c r="K458" s="82"/>
      <c r="L458" s="82"/>
      <c r="M458" s="82"/>
      <c r="N458" s="44"/>
      <c r="O458" s="397"/>
    </row>
    <row r="459" spans="1:15" ht="28.5" customHeight="1">
      <c r="A459" s="19">
        <v>151</v>
      </c>
      <c r="B459" s="85" t="str">
        <f>$B$452</f>
        <v>ATC- RWSSD</v>
      </c>
      <c r="C459" s="328" t="s">
        <v>183</v>
      </c>
      <c r="D459" s="19" t="s">
        <v>26</v>
      </c>
      <c r="E459" s="19" t="str">
        <f>E455</f>
        <v>UGX</v>
      </c>
      <c r="F459" s="30">
        <v>6000000</v>
      </c>
      <c r="G459" s="235" t="str">
        <f>G455</f>
        <v>GOU</v>
      </c>
      <c r="H459" s="235" t="s">
        <v>64</v>
      </c>
      <c r="I459" s="233" t="s">
        <v>50</v>
      </c>
      <c r="J459" s="82">
        <v>43677</v>
      </c>
      <c r="K459" s="82">
        <f>J459+20</f>
        <v>43697</v>
      </c>
      <c r="L459" s="82">
        <f>K459+20</f>
        <v>43717</v>
      </c>
      <c r="M459" s="82">
        <f>L459+20</f>
        <v>43737</v>
      </c>
      <c r="N459" s="82">
        <f>M459+20</f>
        <v>43757</v>
      </c>
      <c r="O459" s="397"/>
    </row>
    <row r="460" spans="1:15">
      <c r="A460" s="19"/>
      <c r="B460" s="19"/>
      <c r="C460" s="328"/>
      <c r="D460" s="19" t="s">
        <v>27</v>
      </c>
      <c r="E460" s="19"/>
      <c r="F460" s="30"/>
      <c r="G460" s="235"/>
      <c r="H460" s="235"/>
      <c r="I460" s="233"/>
      <c r="J460" s="82"/>
      <c r="K460" s="82"/>
      <c r="L460" s="82"/>
      <c r="M460" s="82"/>
      <c r="N460" s="241"/>
      <c r="O460" s="397"/>
    </row>
    <row r="461" spans="1:15" ht="36" customHeight="1">
      <c r="A461" s="19"/>
      <c r="B461" s="19"/>
      <c r="C461" s="328"/>
      <c r="D461" s="19"/>
      <c r="E461" s="19"/>
      <c r="F461" s="30"/>
      <c r="G461" s="235"/>
      <c r="H461" s="235"/>
      <c r="I461" s="233"/>
      <c r="J461" s="82"/>
      <c r="K461" s="82"/>
      <c r="L461" s="82"/>
      <c r="M461" s="82"/>
      <c r="N461" s="241"/>
      <c r="O461" s="55"/>
    </row>
    <row r="462" spans="1:15" ht="42.75">
      <c r="A462" s="19">
        <v>152</v>
      </c>
      <c r="B462" s="85" t="str">
        <f>$B$452</f>
        <v>ATC- RWSSD</v>
      </c>
      <c r="C462" s="329" t="s">
        <v>186</v>
      </c>
      <c r="D462" s="19" t="s">
        <v>26</v>
      </c>
      <c r="E462" s="19" t="str">
        <f>E455</f>
        <v>UGX</v>
      </c>
      <c r="F462" s="30">
        <v>100000000</v>
      </c>
      <c r="G462" s="235" t="str">
        <f>G455</f>
        <v>GOU</v>
      </c>
      <c r="H462" s="235" t="s">
        <v>64</v>
      </c>
      <c r="I462" s="233" t="s">
        <v>50</v>
      </c>
      <c r="J462" s="82">
        <v>43677</v>
      </c>
      <c r="K462" s="82">
        <f>J462+20</f>
        <v>43697</v>
      </c>
      <c r="L462" s="82">
        <f>K462+20</f>
        <v>43717</v>
      </c>
      <c r="M462" s="82">
        <f>L462+20</f>
        <v>43737</v>
      </c>
      <c r="N462" s="82">
        <f>M462+20</f>
        <v>43757</v>
      </c>
      <c r="O462" s="55"/>
    </row>
    <row r="463" spans="1:15">
      <c r="A463" s="19"/>
      <c r="B463" s="19"/>
      <c r="C463" s="328"/>
      <c r="D463" s="19" t="s">
        <v>27</v>
      </c>
      <c r="E463" s="19"/>
      <c r="F463" s="30"/>
      <c r="G463" s="235"/>
      <c r="H463" s="235"/>
      <c r="I463" s="233"/>
      <c r="J463" s="82"/>
      <c r="K463" s="82"/>
      <c r="L463" s="82"/>
      <c r="M463" s="82"/>
      <c r="N463" s="44"/>
      <c r="O463" s="55"/>
    </row>
    <row r="464" spans="1:15">
      <c r="A464" s="19"/>
      <c r="B464" s="19"/>
      <c r="C464" s="328"/>
      <c r="D464" s="19"/>
      <c r="E464" s="19"/>
      <c r="F464" s="30"/>
      <c r="G464" s="235"/>
      <c r="H464" s="235"/>
      <c r="I464" s="233"/>
      <c r="J464" s="82"/>
      <c r="K464" s="82"/>
      <c r="L464" s="82"/>
      <c r="M464" s="82"/>
      <c r="N464" s="44"/>
      <c r="O464" s="397"/>
    </row>
    <row r="465" spans="1:15">
      <c r="A465" s="19">
        <v>153</v>
      </c>
      <c r="B465" s="85" t="str">
        <f>$B$462</f>
        <v>ATC- RWSSD</v>
      </c>
      <c r="C465" s="328" t="s">
        <v>187</v>
      </c>
      <c r="D465" s="19" t="s">
        <v>26</v>
      </c>
      <c r="E465" s="19" t="str">
        <f>$E$462</f>
        <v>UGX</v>
      </c>
      <c r="F465" s="30">
        <v>50000000</v>
      </c>
      <c r="G465" s="235" t="str">
        <f>$G$462</f>
        <v>GOU</v>
      </c>
      <c r="H465" s="235" t="s">
        <v>64</v>
      </c>
      <c r="I465" s="233" t="s">
        <v>50</v>
      </c>
      <c r="J465" s="82">
        <v>43677</v>
      </c>
      <c r="K465" s="82">
        <f>J465+20</f>
        <v>43697</v>
      </c>
      <c r="L465" s="82">
        <f>K465+20</f>
        <v>43717</v>
      </c>
      <c r="M465" s="82">
        <f>L465+20</f>
        <v>43737</v>
      </c>
      <c r="N465" s="82">
        <f>M465+20</f>
        <v>43757</v>
      </c>
      <c r="O465" s="397"/>
    </row>
    <row r="466" spans="1:15">
      <c r="A466" s="19"/>
      <c r="B466" s="19"/>
      <c r="C466" s="328"/>
      <c r="D466" s="19" t="s">
        <v>27</v>
      </c>
      <c r="E466" s="19"/>
      <c r="F466" s="30"/>
      <c r="G466" s="235"/>
      <c r="H466" s="235"/>
      <c r="I466" s="233"/>
      <c r="J466" s="82"/>
      <c r="K466" s="82"/>
      <c r="L466" s="82"/>
      <c r="M466" s="82"/>
      <c r="N466" s="241"/>
      <c r="O466" s="397"/>
    </row>
    <row r="467" spans="1:15">
      <c r="A467" s="19"/>
      <c r="B467" s="19"/>
      <c r="C467" s="328"/>
      <c r="D467" s="19"/>
      <c r="E467" s="19"/>
      <c r="F467" s="30"/>
      <c r="G467" s="235"/>
      <c r="H467" s="235"/>
      <c r="I467" s="233"/>
      <c r="J467" s="82"/>
      <c r="K467" s="82"/>
      <c r="L467" s="82"/>
      <c r="M467" s="82"/>
      <c r="N467" s="241"/>
      <c r="O467" s="397"/>
    </row>
    <row r="468" spans="1:15" ht="19.5" customHeight="1">
      <c r="A468" s="19">
        <v>154</v>
      </c>
      <c r="B468" s="85" t="str">
        <f>$B$465</f>
        <v>ATC- RWSSD</v>
      </c>
      <c r="C468" s="354" t="s">
        <v>188</v>
      </c>
      <c r="D468" s="76" t="s">
        <v>26</v>
      </c>
      <c r="E468" s="76" t="str">
        <f>$E$465</f>
        <v>UGX</v>
      </c>
      <c r="F468" s="77">
        <v>10000000</v>
      </c>
      <c r="G468" s="242" t="str">
        <f>$G$465</f>
        <v>GOU</v>
      </c>
      <c r="H468" s="235" t="s">
        <v>64</v>
      </c>
      <c r="I468" s="233" t="s">
        <v>50</v>
      </c>
      <c r="J468" s="82">
        <v>43677</v>
      </c>
      <c r="K468" s="82">
        <f>J468+20</f>
        <v>43697</v>
      </c>
      <c r="L468" s="82">
        <f>K468+20</f>
        <v>43717</v>
      </c>
      <c r="M468" s="82">
        <f>L468+20</f>
        <v>43737</v>
      </c>
      <c r="N468" s="82">
        <f>M468+20</f>
        <v>43757</v>
      </c>
      <c r="O468" s="397"/>
    </row>
    <row r="469" spans="1:15" ht="44.25" customHeight="1">
      <c r="A469" s="19"/>
      <c r="B469" s="19"/>
      <c r="C469" s="328"/>
      <c r="D469" s="19" t="s">
        <v>27</v>
      </c>
      <c r="E469" s="19"/>
      <c r="F469" s="30"/>
      <c r="G469" s="235"/>
      <c r="H469" s="235"/>
      <c r="I469" s="233"/>
      <c r="J469" s="82"/>
      <c r="K469" s="82"/>
      <c r="L469" s="82"/>
      <c r="M469" s="82"/>
      <c r="N469" s="241"/>
      <c r="O469" s="397"/>
    </row>
    <row r="470" spans="1:15" ht="3.75" hidden="1" customHeight="1">
      <c r="A470" s="335"/>
      <c r="B470" s="335"/>
      <c r="C470" s="20"/>
      <c r="D470" s="19"/>
      <c r="E470" s="19"/>
      <c r="F470" s="30"/>
      <c r="G470" s="235"/>
      <c r="H470" s="235"/>
      <c r="I470" s="233"/>
      <c r="J470" s="82"/>
      <c r="K470" s="82"/>
      <c r="L470" s="82"/>
      <c r="M470" s="82"/>
      <c r="N470" s="241"/>
      <c r="O470" s="15"/>
    </row>
    <row r="471" spans="1:15" ht="21" customHeight="1">
      <c r="A471" s="19">
        <v>155</v>
      </c>
      <c r="B471" s="85" t="str">
        <f>$B$465</f>
        <v>ATC- RWSSD</v>
      </c>
      <c r="C471" s="355" t="s">
        <v>189</v>
      </c>
      <c r="D471" s="41" t="s">
        <v>32</v>
      </c>
      <c r="E471" s="41" t="str">
        <f>$E$465</f>
        <v>UGX</v>
      </c>
      <c r="F471" s="42">
        <v>11540000</v>
      </c>
      <c r="G471" s="236" t="str">
        <f>$G$465</f>
        <v>GOU</v>
      </c>
      <c r="H471" s="235" t="s">
        <v>64</v>
      </c>
      <c r="I471" s="233" t="s">
        <v>50</v>
      </c>
      <c r="J471" s="82">
        <v>43677</v>
      </c>
      <c r="K471" s="82">
        <f>J471+20</f>
        <v>43697</v>
      </c>
      <c r="L471" s="82">
        <f>K471+20</f>
        <v>43717</v>
      </c>
      <c r="M471" s="82">
        <f>L471+20</f>
        <v>43737</v>
      </c>
      <c r="N471" s="82">
        <f>M471+20</f>
        <v>43757</v>
      </c>
      <c r="O471" s="397"/>
    </row>
    <row r="472" spans="1:15">
      <c r="A472" s="19"/>
      <c r="B472" s="19"/>
      <c r="C472" s="328"/>
      <c r="D472" s="41" t="s">
        <v>27</v>
      </c>
      <c r="E472" s="41"/>
      <c r="F472" s="42"/>
      <c r="G472" s="236"/>
      <c r="H472" s="235"/>
      <c r="I472" s="233"/>
      <c r="J472" s="82"/>
      <c r="K472" s="82"/>
      <c r="L472" s="82"/>
      <c r="M472" s="82"/>
      <c r="N472" s="44"/>
      <c r="O472" s="397"/>
    </row>
    <row r="473" spans="1:15">
      <c r="A473" s="19"/>
      <c r="B473" s="19"/>
      <c r="C473" s="328"/>
      <c r="D473" s="41"/>
      <c r="E473" s="41"/>
      <c r="F473" s="42"/>
      <c r="G473" s="236"/>
      <c r="H473" s="235"/>
      <c r="I473" s="233"/>
      <c r="J473" s="82"/>
      <c r="K473" s="82"/>
      <c r="L473" s="82"/>
      <c r="M473" s="82"/>
      <c r="N473" s="44"/>
      <c r="O473" s="398"/>
    </row>
    <row r="474" spans="1:15" ht="42.75">
      <c r="A474" s="19">
        <v>156</v>
      </c>
      <c r="B474" s="85" t="str">
        <f>$B$465</f>
        <v>ATC- RWSSD</v>
      </c>
      <c r="C474" s="329" t="s">
        <v>190</v>
      </c>
      <c r="D474" s="41" t="s">
        <v>26</v>
      </c>
      <c r="E474" s="41" t="str">
        <f>$E$465</f>
        <v>UGX</v>
      </c>
      <c r="F474" s="42">
        <v>25500000</v>
      </c>
      <c r="G474" s="236" t="str">
        <f>$G$465</f>
        <v>GOU</v>
      </c>
      <c r="H474" s="235" t="s">
        <v>64</v>
      </c>
      <c r="I474" s="233" t="s">
        <v>50</v>
      </c>
      <c r="J474" s="82">
        <v>43677</v>
      </c>
      <c r="K474" s="82">
        <f>J474+20</f>
        <v>43697</v>
      </c>
      <c r="L474" s="82">
        <f>K474+20</f>
        <v>43717</v>
      </c>
      <c r="M474" s="82">
        <f>L474+20</f>
        <v>43737</v>
      </c>
      <c r="N474" s="82">
        <f>M474+20</f>
        <v>43757</v>
      </c>
      <c r="O474" s="398"/>
    </row>
    <row r="475" spans="1:15">
      <c r="A475" s="19"/>
      <c r="B475" s="19"/>
      <c r="C475" s="328"/>
      <c r="D475" s="41" t="s">
        <v>27</v>
      </c>
      <c r="E475" s="41"/>
      <c r="F475" s="42"/>
      <c r="G475" s="236"/>
      <c r="H475" s="235"/>
      <c r="I475" s="233"/>
      <c r="J475" s="82"/>
      <c r="K475" s="82"/>
      <c r="L475" s="82"/>
      <c r="M475" s="82"/>
      <c r="N475" s="44"/>
      <c r="O475" s="398"/>
    </row>
    <row r="476" spans="1:15">
      <c r="A476" s="19"/>
      <c r="B476" s="19"/>
      <c r="C476" s="328"/>
      <c r="D476" s="41"/>
      <c r="E476" s="41"/>
      <c r="F476" s="42"/>
      <c r="G476" s="236"/>
      <c r="H476" s="235"/>
      <c r="I476" s="233"/>
      <c r="J476" s="82"/>
      <c r="K476" s="82"/>
      <c r="L476" s="82"/>
      <c r="M476" s="82"/>
      <c r="N476" s="44"/>
      <c r="O476" s="398"/>
    </row>
    <row r="477" spans="1:15" ht="42.75">
      <c r="A477" s="19">
        <v>157</v>
      </c>
      <c r="B477" s="85" t="str">
        <f>$B$474</f>
        <v>ATC- RWSSD</v>
      </c>
      <c r="C477" s="329" t="s">
        <v>191</v>
      </c>
      <c r="D477" s="41" t="s">
        <v>26</v>
      </c>
      <c r="E477" s="41" t="str">
        <f>$E$474</f>
        <v>UGX</v>
      </c>
      <c r="F477" s="42">
        <v>21800000</v>
      </c>
      <c r="G477" s="236" t="str">
        <f>$G$474</f>
        <v>GOU</v>
      </c>
      <c r="H477" s="235" t="s">
        <v>64</v>
      </c>
      <c r="I477" s="233" t="s">
        <v>50</v>
      </c>
      <c r="J477" s="82">
        <v>43677</v>
      </c>
      <c r="K477" s="82">
        <f>J477+20</f>
        <v>43697</v>
      </c>
      <c r="L477" s="82">
        <f>K477+20</f>
        <v>43717</v>
      </c>
      <c r="M477" s="82">
        <f>L477+20</f>
        <v>43737</v>
      </c>
      <c r="N477" s="82">
        <f>M477+20</f>
        <v>43757</v>
      </c>
      <c r="O477" s="398"/>
    </row>
    <row r="478" spans="1:15">
      <c r="A478" s="19"/>
      <c r="B478" s="19"/>
      <c r="C478" s="328"/>
      <c r="D478" s="41" t="s">
        <v>27</v>
      </c>
      <c r="E478" s="41"/>
      <c r="F478" s="42"/>
      <c r="G478" s="236"/>
      <c r="H478" s="235"/>
      <c r="I478" s="233"/>
      <c r="J478" s="82"/>
      <c r="K478" s="82"/>
      <c r="L478" s="82"/>
      <c r="M478" s="82"/>
      <c r="N478" s="241"/>
      <c r="O478" s="398"/>
    </row>
    <row r="479" spans="1:15">
      <c r="A479" s="19"/>
      <c r="B479" s="19"/>
      <c r="C479" s="328"/>
      <c r="D479" s="41"/>
      <c r="E479" s="41"/>
      <c r="F479" s="42"/>
      <c r="G479" s="236"/>
      <c r="H479" s="235"/>
      <c r="I479" s="233"/>
      <c r="J479" s="82"/>
      <c r="K479" s="82"/>
      <c r="L479" s="82"/>
      <c r="M479" s="82"/>
      <c r="N479" s="241"/>
      <c r="O479" s="398"/>
    </row>
    <row r="480" spans="1:15">
      <c r="A480" s="19">
        <v>158</v>
      </c>
      <c r="B480" s="85" t="str">
        <f>$B$477</f>
        <v>ATC- RWSSD</v>
      </c>
      <c r="C480" s="328" t="s">
        <v>192</v>
      </c>
      <c r="D480" s="41" t="s">
        <v>26</v>
      </c>
      <c r="E480" s="41" t="str">
        <f>$E$477</f>
        <v>UGX</v>
      </c>
      <c r="F480" s="42">
        <v>6000000</v>
      </c>
      <c r="G480" s="236" t="str">
        <f>$G$477</f>
        <v>GOU</v>
      </c>
      <c r="H480" s="235" t="s">
        <v>64</v>
      </c>
      <c r="I480" s="233" t="s">
        <v>50</v>
      </c>
      <c r="J480" s="82">
        <v>43677</v>
      </c>
      <c r="K480" s="82">
        <f>J480+20</f>
        <v>43697</v>
      </c>
      <c r="L480" s="82">
        <f>K480+20</f>
        <v>43717</v>
      </c>
      <c r="M480" s="82">
        <f>L480+20</f>
        <v>43737</v>
      </c>
      <c r="N480" s="82">
        <f>M480+20</f>
        <v>43757</v>
      </c>
      <c r="O480" s="398"/>
    </row>
    <row r="481" spans="1:15">
      <c r="A481" s="19"/>
      <c r="B481" s="19"/>
      <c r="C481" s="328"/>
      <c r="D481" s="41" t="s">
        <v>27</v>
      </c>
      <c r="E481" s="41"/>
      <c r="F481" s="42"/>
      <c r="G481" s="236"/>
      <c r="H481" s="235"/>
      <c r="I481" s="233"/>
      <c r="J481" s="82"/>
      <c r="K481" s="82"/>
      <c r="L481" s="82"/>
      <c r="M481" s="82"/>
      <c r="N481" s="241"/>
      <c r="O481" s="398"/>
    </row>
    <row r="482" spans="1:15">
      <c r="A482" s="19"/>
      <c r="B482" s="19"/>
      <c r="C482" s="328"/>
      <c r="D482" s="41"/>
      <c r="E482" s="41"/>
      <c r="F482" s="42"/>
      <c r="G482" s="236"/>
      <c r="H482" s="235"/>
      <c r="I482" s="233"/>
      <c r="J482" s="82"/>
      <c r="K482" s="82"/>
      <c r="L482" s="82"/>
      <c r="M482" s="82"/>
      <c r="N482" s="241"/>
      <c r="O482" s="398"/>
    </row>
    <row r="483" spans="1:15">
      <c r="A483" s="19">
        <v>159</v>
      </c>
      <c r="B483" s="85" t="str">
        <f>$B$480</f>
        <v>ATC- RWSSD</v>
      </c>
      <c r="C483" s="328" t="s">
        <v>193</v>
      </c>
      <c r="D483" s="20" t="s">
        <v>31</v>
      </c>
      <c r="E483" s="20" t="s">
        <v>38</v>
      </c>
      <c r="F483" s="68">
        <v>4000000</v>
      </c>
      <c r="G483" s="252" t="s">
        <v>63</v>
      </c>
      <c r="H483" s="235" t="s">
        <v>64</v>
      </c>
      <c r="I483" s="233" t="s">
        <v>50</v>
      </c>
      <c r="J483" s="82">
        <v>43677</v>
      </c>
      <c r="K483" s="82">
        <f>J483+20</f>
        <v>43697</v>
      </c>
      <c r="L483" s="82">
        <f>K483+20</f>
        <v>43717</v>
      </c>
      <c r="M483" s="82">
        <f>L483+20</f>
        <v>43737</v>
      </c>
      <c r="N483" s="82">
        <f>M483+20</f>
        <v>43757</v>
      </c>
      <c r="O483" s="398"/>
    </row>
    <row r="484" spans="1:15" s="6" customFormat="1" ht="27.75">
      <c r="A484" s="19"/>
      <c r="B484" s="19"/>
      <c r="C484" s="328"/>
      <c r="D484" s="20" t="s">
        <v>34</v>
      </c>
      <c r="E484" s="20"/>
      <c r="F484" s="68"/>
      <c r="G484" s="252"/>
      <c r="H484" s="252"/>
      <c r="I484" s="236"/>
      <c r="J484" s="82"/>
      <c r="K484" s="82"/>
      <c r="L484" s="82"/>
      <c r="M484" s="82"/>
      <c r="N484" s="44"/>
      <c r="O484" s="398"/>
    </row>
    <row r="485" spans="1:15">
      <c r="A485" s="19"/>
      <c r="B485" s="19"/>
      <c r="C485" s="328"/>
      <c r="D485" s="20"/>
      <c r="E485" s="20"/>
      <c r="F485" s="68"/>
      <c r="G485" s="252"/>
      <c r="H485" s="252"/>
      <c r="I485" s="236"/>
      <c r="J485" s="82"/>
      <c r="K485" s="82"/>
      <c r="L485" s="82"/>
      <c r="M485" s="82"/>
      <c r="N485" s="44"/>
      <c r="O485" s="60"/>
    </row>
    <row r="486" spans="1:15">
      <c r="A486" s="19">
        <v>160</v>
      </c>
      <c r="B486" s="85" t="s">
        <v>194</v>
      </c>
      <c r="C486" s="356" t="str">
        <f>'[4]FSSD pro. plan 12-20'!$B$6</f>
        <v>Newspaper Adverts and Articles</v>
      </c>
      <c r="D486" s="20" t="s">
        <v>31</v>
      </c>
      <c r="E486" s="20" t="str">
        <f>$E$483</f>
        <v>UGX</v>
      </c>
      <c r="F486" s="68">
        <v>18000000</v>
      </c>
      <c r="G486" s="252" t="str">
        <f>$G$483</f>
        <v>GOU</v>
      </c>
      <c r="H486" s="235" t="s">
        <v>64</v>
      </c>
      <c r="I486" s="233" t="s">
        <v>50</v>
      </c>
      <c r="J486" s="82">
        <v>43677</v>
      </c>
      <c r="K486" s="82">
        <f>J486+20</f>
        <v>43697</v>
      </c>
      <c r="L486" s="82">
        <f>K486+20</f>
        <v>43717</v>
      </c>
      <c r="M486" s="82">
        <f>L486+20</f>
        <v>43737</v>
      </c>
      <c r="N486" s="82">
        <f>M486+20</f>
        <v>43757</v>
      </c>
      <c r="O486" s="60"/>
    </row>
    <row r="487" spans="1:15" s="13" customFormat="1">
      <c r="A487" s="19"/>
      <c r="B487" s="19"/>
      <c r="C487" s="328"/>
      <c r="D487" s="20" t="s">
        <v>34</v>
      </c>
      <c r="E487" s="20"/>
      <c r="F487" s="68"/>
      <c r="G487" s="252"/>
      <c r="H487" s="252"/>
      <c r="I487" s="236"/>
      <c r="J487" s="82"/>
      <c r="K487" s="82"/>
      <c r="L487" s="82"/>
      <c r="M487" s="82"/>
      <c r="N487" s="44"/>
      <c r="O487" s="60"/>
    </row>
    <row r="488" spans="1:15" s="13" customFormat="1">
      <c r="A488" s="19"/>
      <c r="B488" s="19"/>
      <c r="C488" s="328"/>
      <c r="D488" s="20"/>
      <c r="E488" s="20"/>
      <c r="F488" s="68"/>
      <c r="G488" s="252"/>
      <c r="H488" s="252"/>
      <c r="I488" s="236"/>
      <c r="J488" s="82"/>
      <c r="K488" s="82"/>
      <c r="L488" s="82"/>
      <c r="M488" s="82"/>
      <c r="N488" s="44"/>
      <c r="O488" s="60"/>
    </row>
    <row r="489" spans="1:15" s="13" customFormat="1">
      <c r="A489" s="19">
        <v>161</v>
      </c>
      <c r="B489" s="85" t="str">
        <f>B486</f>
        <v>FSSD</v>
      </c>
      <c r="C489" s="356" t="str">
        <f>'[4]FSSD pro. plan 12-20'!$B$7</f>
        <v>Printing and Stationary</v>
      </c>
      <c r="D489" s="20" t="str">
        <f>D486</f>
        <v>plan</v>
      </c>
      <c r="E489" s="20" t="str">
        <f>E486</f>
        <v>UGX</v>
      </c>
      <c r="F489" s="68">
        <v>20000000</v>
      </c>
      <c r="G489" s="252" t="str">
        <f>G486</f>
        <v>GOU</v>
      </c>
      <c r="H489" s="235" t="s">
        <v>64</v>
      </c>
      <c r="I489" s="233" t="s">
        <v>50</v>
      </c>
      <c r="J489" s="82">
        <v>43677</v>
      </c>
      <c r="K489" s="82">
        <f>J489+20</f>
        <v>43697</v>
      </c>
      <c r="L489" s="82">
        <f>K489+20</f>
        <v>43717</v>
      </c>
      <c r="M489" s="82">
        <f>L489+20</f>
        <v>43737</v>
      </c>
      <c r="N489" s="82">
        <f>M489+20</f>
        <v>43757</v>
      </c>
      <c r="O489" s="60"/>
    </row>
    <row r="490" spans="1:15" s="13" customFormat="1">
      <c r="A490" s="19"/>
      <c r="B490" s="19"/>
      <c r="C490" s="328"/>
      <c r="D490" s="20" t="s">
        <v>36</v>
      </c>
      <c r="E490" s="20"/>
      <c r="F490" s="68"/>
      <c r="G490" s="252"/>
      <c r="H490" s="252"/>
      <c r="I490" s="236"/>
      <c r="J490" s="82"/>
      <c r="K490" s="82"/>
      <c r="L490" s="82"/>
      <c r="M490" s="82"/>
      <c r="N490" s="44"/>
      <c r="O490" s="60"/>
    </row>
    <row r="491" spans="1:15" s="13" customFormat="1">
      <c r="A491" s="19"/>
      <c r="B491" s="19"/>
      <c r="C491" s="328"/>
      <c r="D491" s="20"/>
      <c r="E491" s="20"/>
      <c r="F491" s="68"/>
      <c r="G491" s="252"/>
      <c r="H491" s="252"/>
      <c r="I491" s="236"/>
      <c r="J491" s="82"/>
      <c r="K491" s="82"/>
      <c r="L491" s="82"/>
      <c r="M491" s="82"/>
      <c r="N491" s="44"/>
      <c r="O491" s="60"/>
    </row>
    <row r="492" spans="1:15" s="13" customFormat="1">
      <c r="A492" s="19">
        <v>162</v>
      </c>
      <c r="B492" s="85" t="str">
        <f>B486</f>
        <v>FSSD</v>
      </c>
      <c r="C492" s="356" t="str">
        <f>'[4]FSSD pro. plan 12-20'!$B$8</f>
        <v>Procurement of Seedlings</v>
      </c>
      <c r="D492" s="20" t="str">
        <f>D486</f>
        <v>plan</v>
      </c>
      <c r="E492" s="20" t="str">
        <f>E486</f>
        <v>UGX</v>
      </c>
      <c r="F492" s="68">
        <v>1800000000</v>
      </c>
      <c r="G492" s="252" t="str">
        <f>G486</f>
        <v>GOU</v>
      </c>
      <c r="H492" s="252" t="s">
        <v>65</v>
      </c>
      <c r="I492" s="236" t="s">
        <v>50</v>
      </c>
      <c r="J492" s="82">
        <f>J489</f>
        <v>43677</v>
      </c>
      <c r="K492" s="82">
        <f>K489</f>
        <v>43697</v>
      </c>
      <c r="L492" s="82">
        <f>L489</f>
        <v>43717</v>
      </c>
      <c r="M492" s="82">
        <f>M489</f>
        <v>43737</v>
      </c>
      <c r="N492" s="44">
        <f>N489</f>
        <v>43757</v>
      </c>
      <c r="O492" s="60"/>
    </row>
    <row r="493" spans="1:15" s="13" customFormat="1">
      <c r="A493" s="19"/>
      <c r="B493" s="19"/>
      <c r="C493" s="328"/>
      <c r="D493" s="20" t="s">
        <v>27</v>
      </c>
      <c r="E493" s="20"/>
      <c r="F493" s="68"/>
      <c r="G493" s="252"/>
      <c r="H493" s="252"/>
      <c r="I493" s="236"/>
      <c r="J493" s="82"/>
      <c r="K493" s="82"/>
      <c r="L493" s="82"/>
      <c r="M493" s="82"/>
      <c r="N493" s="44"/>
      <c r="O493" s="60"/>
    </row>
    <row r="494" spans="1:15" s="13" customFormat="1">
      <c r="A494" s="19"/>
      <c r="B494" s="19"/>
      <c r="C494" s="328"/>
      <c r="D494" s="20"/>
      <c r="E494" s="20"/>
      <c r="F494" s="68"/>
      <c r="G494" s="252"/>
      <c r="H494" s="252"/>
      <c r="I494" s="236"/>
      <c r="J494" s="82"/>
      <c r="K494" s="82"/>
      <c r="L494" s="82"/>
      <c r="M494" s="82"/>
      <c r="N494" s="44"/>
      <c r="O494" s="60"/>
    </row>
    <row r="495" spans="1:15" s="13" customFormat="1">
      <c r="A495" s="19">
        <v>163</v>
      </c>
      <c r="B495" s="85" t="str">
        <f>B486</f>
        <v>FSSD</v>
      </c>
      <c r="C495" s="356" t="str">
        <f>'[4]FSSD pro. plan 12-20'!$B$9</f>
        <v>Procurement of Seedlings</v>
      </c>
      <c r="D495" s="20" t="str">
        <f>D486</f>
        <v>plan</v>
      </c>
      <c r="E495" s="20" t="str">
        <f>E486</f>
        <v>UGX</v>
      </c>
      <c r="F495" s="68">
        <v>4400000000</v>
      </c>
      <c r="G495" s="252" t="s">
        <v>195</v>
      </c>
      <c r="H495" s="235" t="s">
        <v>359</v>
      </c>
      <c r="I495" s="235" t="s">
        <v>50</v>
      </c>
      <c r="J495" s="82">
        <f>J492</f>
        <v>43677</v>
      </c>
      <c r="K495" s="82">
        <f>K492</f>
        <v>43697</v>
      </c>
      <c r="L495" s="82">
        <f>L492</f>
        <v>43717</v>
      </c>
      <c r="M495" s="82">
        <f>M492</f>
        <v>43737</v>
      </c>
      <c r="N495" s="253">
        <f>N492</f>
        <v>43757</v>
      </c>
      <c r="O495" s="60"/>
    </row>
    <row r="496" spans="1:15" s="13" customFormat="1">
      <c r="A496" s="19"/>
      <c r="B496" s="19"/>
      <c r="C496" s="328"/>
      <c r="D496" s="20" t="s">
        <v>27</v>
      </c>
      <c r="E496" s="20"/>
      <c r="F496" s="68"/>
      <c r="G496" s="252"/>
      <c r="H496" s="235"/>
      <c r="I496" s="235"/>
      <c r="J496" s="82"/>
      <c r="K496" s="82"/>
      <c r="L496" s="82"/>
      <c r="M496" s="82"/>
      <c r="N496" s="253"/>
      <c r="O496" s="60"/>
    </row>
    <row r="497" spans="1:15" s="13" customFormat="1">
      <c r="A497" s="19"/>
      <c r="B497" s="19"/>
      <c r="C497" s="328"/>
      <c r="D497" s="20"/>
      <c r="E497" s="20"/>
      <c r="F497" s="68"/>
      <c r="G497" s="252"/>
      <c r="H497" s="252"/>
      <c r="I497" s="236"/>
      <c r="J497" s="82"/>
      <c r="K497" s="82"/>
      <c r="L497" s="82"/>
      <c r="M497" s="82"/>
      <c r="N497" s="253"/>
      <c r="O497" s="60"/>
    </row>
    <row r="498" spans="1:15" s="13" customFormat="1">
      <c r="A498" s="19">
        <v>164</v>
      </c>
      <c r="B498" s="85" t="str">
        <f>B486</f>
        <v>FSSD</v>
      </c>
      <c r="C498" s="328" t="str">
        <f>'[4]FSSD pro. plan 12-20'!$B$10</f>
        <v>Procurement of Seedlings</v>
      </c>
      <c r="D498" s="20" t="str">
        <f>D486</f>
        <v>plan</v>
      </c>
      <c r="E498" s="20" t="str">
        <f>E486</f>
        <v>UGX</v>
      </c>
      <c r="F498" s="68">
        <v>2400000000</v>
      </c>
      <c r="G498" s="252" t="s">
        <v>196</v>
      </c>
      <c r="H498" s="235" t="s">
        <v>359</v>
      </c>
      <c r="I498" s="235" t="s">
        <v>50</v>
      </c>
      <c r="J498" s="82">
        <f>J495</f>
        <v>43677</v>
      </c>
      <c r="K498" s="82">
        <f>K495</f>
        <v>43697</v>
      </c>
      <c r="L498" s="82">
        <f>L495</f>
        <v>43717</v>
      </c>
      <c r="M498" s="82">
        <f>M495</f>
        <v>43737</v>
      </c>
      <c r="N498" s="253">
        <f>N495</f>
        <v>43757</v>
      </c>
      <c r="O498" s="60"/>
    </row>
    <row r="499" spans="1:15" s="9" customFormat="1">
      <c r="A499" s="19"/>
      <c r="B499" s="19"/>
      <c r="C499" s="328"/>
      <c r="D499" s="20" t="s">
        <v>27</v>
      </c>
      <c r="E499" s="20"/>
      <c r="F499" s="68"/>
      <c r="G499" s="252"/>
      <c r="H499" s="235"/>
      <c r="I499" s="235"/>
      <c r="J499" s="82"/>
      <c r="K499" s="82"/>
      <c r="L499" s="82"/>
      <c r="M499" s="82"/>
      <c r="N499" s="253"/>
      <c r="O499" s="60"/>
    </row>
    <row r="500" spans="1:15" s="9" customFormat="1">
      <c r="A500" s="19"/>
      <c r="B500" s="19"/>
      <c r="C500" s="328"/>
      <c r="D500" s="20"/>
      <c r="E500" s="20"/>
      <c r="F500" s="68"/>
      <c r="G500" s="252"/>
      <c r="H500" s="235"/>
      <c r="I500" s="235"/>
      <c r="J500" s="82"/>
      <c r="K500" s="82"/>
      <c r="L500" s="82"/>
      <c r="M500" s="82"/>
      <c r="N500" s="253"/>
      <c r="O500" s="60"/>
    </row>
    <row r="501" spans="1:15" s="9" customFormat="1">
      <c r="A501" s="19">
        <v>165</v>
      </c>
      <c r="B501" s="85" t="str">
        <f>B486</f>
        <v>FSSD</v>
      </c>
      <c r="C501" s="328" t="str">
        <f>'[4]FSSD pro. plan 12-20'!$B$12</f>
        <v>Procurement of Seedlings</v>
      </c>
      <c r="D501" s="20" t="str">
        <f>D486</f>
        <v>plan</v>
      </c>
      <c r="E501" s="20" t="str">
        <f>E486</f>
        <v>UGX</v>
      </c>
      <c r="F501" s="68">
        <v>1400000000</v>
      </c>
      <c r="G501" s="252" t="s">
        <v>146</v>
      </c>
      <c r="H501" s="235" t="s">
        <v>359</v>
      </c>
      <c r="I501" s="235" t="s">
        <v>50</v>
      </c>
      <c r="J501" s="82">
        <f>J498</f>
        <v>43677</v>
      </c>
      <c r="K501" s="82">
        <f>K498</f>
        <v>43697</v>
      </c>
      <c r="L501" s="82">
        <f>L498</f>
        <v>43717</v>
      </c>
      <c r="M501" s="82">
        <f>M498</f>
        <v>43737</v>
      </c>
      <c r="N501" s="253">
        <f>N498</f>
        <v>43757</v>
      </c>
      <c r="O501" s="60"/>
    </row>
    <row r="502" spans="1:15" s="9" customFormat="1">
      <c r="A502" s="19"/>
      <c r="B502" s="19"/>
      <c r="C502" s="328"/>
      <c r="D502" s="20" t="s">
        <v>27</v>
      </c>
      <c r="E502" s="20"/>
      <c r="F502" s="68"/>
      <c r="G502" s="252"/>
      <c r="H502" s="235"/>
      <c r="I502" s="235"/>
      <c r="J502" s="82"/>
      <c r="K502" s="82"/>
      <c r="L502" s="82"/>
      <c r="M502" s="82"/>
      <c r="N502" s="253"/>
      <c r="O502" s="60"/>
    </row>
    <row r="503" spans="1:15" s="9" customFormat="1">
      <c r="A503" s="19"/>
      <c r="B503" s="19"/>
      <c r="C503" s="328"/>
      <c r="D503" s="20"/>
      <c r="E503" s="20"/>
      <c r="F503" s="68"/>
      <c r="G503" s="252"/>
      <c r="H503" s="235"/>
      <c r="I503" s="235"/>
      <c r="J503" s="82"/>
      <c r="K503" s="82"/>
      <c r="L503" s="82"/>
      <c r="M503" s="82"/>
      <c r="N503" s="253"/>
      <c r="O503" s="60"/>
    </row>
    <row r="504" spans="1:15" s="9" customFormat="1">
      <c r="A504" s="19">
        <v>166</v>
      </c>
      <c r="B504" s="85" t="str">
        <f>B486</f>
        <v>FSSD</v>
      </c>
      <c r="C504" s="328" t="str">
        <f>'[4]FSSD pro. plan 12-20'!$B$12</f>
        <v>Procurement of Seedlings</v>
      </c>
      <c r="D504" s="20" t="str">
        <f>D486</f>
        <v>plan</v>
      </c>
      <c r="E504" s="20" t="str">
        <f>E486</f>
        <v>UGX</v>
      </c>
      <c r="F504" s="68">
        <v>4000000000</v>
      </c>
      <c r="G504" s="252" t="str">
        <f>$G$495</f>
        <v xml:space="preserve">GOU/DONOR </v>
      </c>
      <c r="H504" s="235" t="s">
        <v>359</v>
      </c>
      <c r="I504" s="235" t="s">
        <v>50</v>
      </c>
      <c r="J504" s="82">
        <f>J501</f>
        <v>43677</v>
      </c>
      <c r="K504" s="82">
        <f>K501</f>
        <v>43697</v>
      </c>
      <c r="L504" s="82">
        <f>L501</f>
        <v>43717</v>
      </c>
      <c r="M504" s="82">
        <f>M501</f>
        <v>43737</v>
      </c>
      <c r="N504" s="253">
        <f>N501</f>
        <v>43757</v>
      </c>
      <c r="O504" s="60"/>
    </row>
    <row r="505" spans="1:15" s="9" customFormat="1">
      <c r="A505" s="19"/>
      <c r="B505" s="19"/>
      <c r="C505" s="328"/>
      <c r="D505" s="20" t="s">
        <v>27</v>
      </c>
      <c r="E505" s="20"/>
      <c r="F505" s="68"/>
      <c r="G505" s="252"/>
      <c r="H505" s="235"/>
      <c r="I505" s="235"/>
      <c r="J505" s="82"/>
      <c r="K505" s="82"/>
      <c r="L505" s="82"/>
      <c r="M505" s="82"/>
      <c r="N505" s="253"/>
      <c r="O505" s="60"/>
    </row>
    <row r="506" spans="1:15" s="9" customFormat="1">
      <c r="A506" s="19"/>
      <c r="B506" s="19"/>
      <c r="C506" s="328"/>
      <c r="D506" s="20"/>
      <c r="E506" s="20"/>
      <c r="F506" s="68"/>
      <c r="G506" s="252"/>
      <c r="H506" s="252"/>
      <c r="I506" s="252"/>
      <c r="J506" s="243"/>
      <c r="K506" s="243"/>
      <c r="L506" s="243"/>
      <c r="M506" s="243"/>
      <c r="N506" s="254"/>
      <c r="O506" s="60"/>
    </row>
    <row r="507" spans="1:15" s="9" customFormat="1">
      <c r="A507" s="19">
        <v>167</v>
      </c>
      <c r="B507" s="85" t="str">
        <f>$B$504</f>
        <v>FSSD</v>
      </c>
      <c r="C507" s="328" t="str">
        <f>'[4]FSSD pro. plan 12-20'!$B$13</f>
        <v>Procurement of Seedlings</v>
      </c>
      <c r="D507" s="20" t="s">
        <v>26</v>
      </c>
      <c r="E507" s="20" t="s">
        <v>38</v>
      </c>
      <c r="F507" s="68">
        <f>'[4]FSSD pro. plan 12-20'!$E$13</f>
        <v>2050000000</v>
      </c>
      <c r="G507" s="252" t="s">
        <v>197</v>
      </c>
      <c r="H507" s="235" t="s">
        <v>65</v>
      </c>
      <c r="I507" s="235" t="s">
        <v>50</v>
      </c>
      <c r="J507" s="82">
        <v>43922</v>
      </c>
      <c r="K507" s="82">
        <f>J507+30</f>
        <v>43952</v>
      </c>
      <c r="L507" s="82">
        <f>K507+30</f>
        <v>43982</v>
      </c>
      <c r="M507" s="82">
        <f>L507+30</f>
        <v>44012</v>
      </c>
      <c r="N507" s="82">
        <f>M507+30</f>
        <v>44042</v>
      </c>
      <c r="O507" s="60"/>
    </row>
    <row r="508" spans="1:15" s="9" customFormat="1">
      <c r="A508" s="19"/>
      <c r="B508" s="19"/>
      <c r="C508" s="328"/>
      <c r="D508" s="20" t="s">
        <v>27</v>
      </c>
      <c r="E508" s="20"/>
      <c r="F508" s="68"/>
      <c r="G508" s="252"/>
      <c r="H508" s="235"/>
      <c r="I508" s="235"/>
      <c r="J508" s="82"/>
      <c r="K508" s="82"/>
      <c r="L508" s="82"/>
      <c r="M508" s="82"/>
      <c r="N508" s="44"/>
      <c r="O508" s="60"/>
    </row>
    <row r="509" spans="1:15" s="9" customFormat="1">
      <c r="A509" s="19"/>
      <c r="B509" s="19"/>
      <c r="C509" s="328"/>
      <c r="D509" s="20"/>
      <c r="E509" s="20"/>
      <c r="F509" s="68"/>
      <c r="G509" s="252"/>
      <c r="H509" s="252"/>
      <c r="I509" s="252"/>
      <c r="J509" s="243"/>
      <c r="K509" s="243"/>
      <c r="L509" s="243"/>
      <c r="M509" s="243"/>
      <c r="N509" s="54"/>
      <c r="O509" s="60"/>
    </row>
    <row r="510" spans="1:15" s="9" customFormat="1">
      <c r="A510" s="19">
        <v>168</v>
      </c>
      <c r="B510" s="85" t="str">
        <f>$B$507</f>
        <v>FSSD</v>
      </c>
      <c r="C510" s="328" t="str">
        <f>'[4]FSSD pro. plan 12-20'!$B$14</f>
        <v>Procurement of Seedlings</v>
      </c>
      <c r="D510" s="57" t="s">
        <v>26</v>
      </c>
      <c r="E510" s="57" t="str">
        <f>$E$507</f>
        <v>UGX</v>
      </c>
      <c r="F510" s="68">
        <f>'[4]FSSD pro. plan 12-20'!$E$14</f>
        <v>880053000</v>
      </c>
      <c r="G510" s="252" t="s">
        <v>389</v>
      </c>
      <c r="H510" s="235" t="s">
        <v>65</v>
      </c>
      <c r="I510" s="235" t="s">
        <v>50</v>
      </c>
      <c r="J510" s="82">
        <f>J507</f>
        <v>43922</v>
      </c>
      <c r="K510" s="82">
        <f>K507</f>
        <v>43952</v>
      </c>
      <c r="L510" s="82">
        <f>L507</f>
        <v>43982</v>
      </c>
      <c r="M510" s="82">
        <f>M507</f>
        <v>44012</v>
      </c>
      <c r="N510" s="44">
        <f>N507</f>
        <v>44042</v>
      </c>
      <c r="O510" s="60"/>
    </row>
    <row r="511" spans="1:15" s="9" customFormat="1">
      <c r="A511" s="19"/>
      <c r="B511" s="19"/>
      <c r="C511" s="328"/>
      <c r="D511" s="20" t="s">
        <v>27</v>
      </c>
      <c r="E511" s="20"/>
      <c r="F511" s="68"/>
      <c r="G511" s="252"/>
      <c r="H511" s="252"/>
      <c r="I511" s="252"/>
      <c r="J511" s="243"/>
      <c r="K511" s="243"/>
      <c r="L511" s="243"/>
      <c r="M511" s="243"/>
      <c r="N511" s="54"/>
      <c r="O511" s="60"/>
    </row>
    <row r="512" spans="1:15" s="9" customFormat="1">
      <c r="A512" s="19"/>
      <c r="B512" s="19"/>
      <c r="C512" s="328"/>
      <c r="D512" s="20"/>
      <c r="E512" s="20"/>
      <c r="F512" s="68"/>
      <c r="G512" s="252"/>
      <c r="H512" s="235"/>
      <c r="I512" s="235"/>
      <c r="J512" s="82"/>
      <c r="K512" s="82"/>
      <c r="L512" s="82"/>
      <c r="M512" s="82"/>
      <c r="N512" s="44"/>
      <c r="O512" s="60"/>
    </row>
    <row r="513" spans="1:15" s="9" customFormat="1">
      <c r="A513" s="19">
        <v>169</v>
      </c>
      <c r="B513" s="85" t="str">
        <f>$B$507</f>
        <v>FSSD</v>
      </c>
      <c r="C513" s="328" t="str">
        <f>'[4]FSSD pro. plan 12-20'!$B$15</f>
        <v>Procurement of Seedlings</v>
      </c>
      <c r="D513" s="20" t="s">
        <v>26</v>
      </c>
      <c r="E513" s="20" t="str">
        <f>$E$507</f>
        <v>UGX</v>
      </c>
      <c r="F513" s="68">
        <f>'[4]FSSD pro. plan 12-20'!$E$15</f>
        <v>355853547</v>
      </c>
      <c r="G513" s="252" t="str">
        <f>$G$510</f>
        <v>GOU/RWSSD</v>
      </c>
      <c r="H513" s="235" t="s">
        <v>65</v>
      </c>
      <c r="I513" s="235" t="s">
        <v>50</v>
      </c>
      <c r="J513" s="82">
        <f>J510</f>
        <v>43922</v>
      </c>
      <c r="K513" s="82">
        <f>K510</f>
        <v>43952</v>
      </c>
      <c r="L513" s="82">
        <f>L510</f>
        <v>43982</v>
      </c>
      <c r="M513" s="82">
        <f>M510</f>
        <v>44012</v>
      </c>
      <c r="N513" s="44">
        <f>N510</f>
        <v>44042</v>
      </c>
      <c r="O513" s="60"/>
    </row>
    <row r="514" spans="1:15" s="9" customFormat="1">
      <c r="A514" s="19"/>
      <c r="B514" s="19"/>
      <c r="C514" s="328"/>
      <c r="D514" s="20" t="s">
        <v>27</v>
      </c>
      <c r="E514" s="20"/>
      <c r="F514" s="68"/>
      <c r="G514" s="252"/>
      <c r="H514" s="252"/>
      <c r="I514" s="252"/>
      <c r="J514" s="82"/>
      <c r="K514" s="82"/>
      <c r="L514" s="82"/>
      <c r="M514" s="82"/>
      <c r="N514" s="44"/>
      <c r="O514" s="60"/>
    </row>
    <row r="515" spans="1:15" s="9" customFormat="1">
      <c r="A515" s="19"/>
      <c r="B515" s="19"/>
      <c r="C515" s="328"/>
      <c r="D515" s="20"/>
      <c r="E515" s="20"/>
      <c r="F515" s="68"/>
      <c r="G515" s="252"/>
      <c r="H515" s="235"/>
      <c r="I515" s="235"/>
      <c r="J515" s="82"/>
      <c r="K515" s="82"/>
      <c r="L515" s="82"/>
      <c r="M515" s="82"/>
      <c r="N515" s="44"/>
      <c r="O515" s="60"/>
    </row>
    <row r="516" spans="1:15" s="9" customFormat="1">
      <c r="A516" s="19"/>
      <c r="B516" s="85" t="str">
        <f>$B$513</f>
        <v>FSSD</v>
      </c>
      <c r="C516" s="328" t="str">
        <f>'[4]FSSD pro. plan 12-20'!$B$16</f>
        <v>Workshop materials and logistics</v>
      </c>
      <c r="D516" s="20" t="s">
        <v>26</v>
      </c>
      <c r="E516" s="20" t="s">
        <v>38</v>
      </c>
      <c r="F516" s="68">
        <v>100000000</v>
      </c>
      <c r="G516" s="252" t="s">
        <v>146</v>
      </c>
      <c r="H516" s="235" t="s">
        <v>289</v>
      </c>
      <c r="I516" s="235" t="s">
        <v>50</v>
      </c>
      <c r="J516" s="82">
        <f>J513</f>
        <v>43922</v>
      </c>
      <c r="K516" s="82">
        <f>K513</f>
        <v>43952</v>
      </c>
      <c r="L516" s="82">
        <f>L513</f>
        <v>43982</v>
      </c>
      <c r="M516" s="82">
        <f>M513</f>
        <v>44012</v>
      </c>
      <c r="N516" s="44">
        <f>N513</f>
        <v>44042</v>
      </c>
      <c r="O516" s="60"/>
    </row>
    <row r="517" spans="1:15" s="9" customFormat="1" ht="27" customHeight="1">
      <c r="A517" s="19">
        <v>170</v>
      </c>
      <c r="B517" s="19"/>
      <c r="C517" s="328"/>
      <c r="D517" s="20" t="s">
        <v>27</v>
      </c>
      <c r="E517" s="20"/>
      <c r="F517" s="68"/>
      <c r="G517" s="252"/>
      <c r="H517" s="252"/>
      <c r="I517" s="252"/>
      <c r="J517" s="82"/>
      <c r="K517" s="82"/>
      <c r="L517" s="82"/>
      <c r="M517" s="82"/>
      <c r="N517" s="44"/>
      <c r="O517" s="60"/>
    </row>
    <row r="518" spans="1:15" s="9" customFormat="1">
      <c r="A518" s="19"/>
      <c r="B518" s="19"/>
      <c r="C518" s="328"/>
      <c r="D518" s="20"/>
      <c r="E518" s="20"/>
      <c r="F518" s="68"/>
      <c r="G518" s="252"/>
      <c r="H518" s="235"/>
      <c r="I518" s="235"/>
      <c r="J518" s="82"/>
      <c r="K518" s="82"/>
      <c r="L518" s="82"/>
      <c r="M518" s="82"/>
      <c r="N518" s="44"/>
      <c r="O518" s="60"/>
    </row>
    <row r="519" spans="1:15" s="9" customFormat="1">
      <c r="A519" s="19">
        <v>171</v>
      </c>
      <c r="B519" s="85" t="str">
        <f>$B$513</f>
        <v>FSSD</v>
      </c>
      <c r="C519" s="328" t="str">
        <f>$C$516</f>
        <v>Workshop materials and logistics</v>
      </c>
      <c r="D519" s="20" t="s">
        <v>26</v>
      </c>
      <c r="E519" s="20" t="s">
        <v>38</v>
      </c>
      <c r="F519" s="68">
        <v>40000000</v>
      </c>
      <c r="G519" s="252" t="str">
        <f>$G$516</f>
        <v xml:space="preserve">Donor </v>
      </c>
      <c r="H519" s="235" t="s">
        <v>289</v>
      </c>
      <c r="I519" s="235" t="s">
        <v>50</v>
      </c>
      <c r="J519" s="82">
        <f>J516</f>
        <v>43922</v>
      </c>
      <c r="K519" s="82">
        <f>K516</f>
        <v>43952</v>
      </c>
      <c r="L519" s="82">
        <f>L516</f>
        <v>43982</v>
      </c>
      <c r="M519" s="82">
        <f>M516</f>
        <v>44012</v>
      </c>
      <c r="N519" s="44">
        <f>N516</f>
        <v>44042</v>
      </c>
      <c r="O519" s="60"/>
    </row>
    <row r="520" spans="1:15" s="9" customFormat="1">
      <c r="A520" s="19"/>
      <c r="B520" s="19"/>
      <c r="C520" s="357"/>
      <c r="D520" s="20" t="s">
        <v>27</v>
      </c>
      <c r="E520" s="20"/>
      <c r="F520" s="68"/>
      <c r="G520" s="252"/>
      <c r="H520" s="252"/>
      <c r="I520" s="252"/>
      <c r="J520" s="243"/>
      <c r="K520" s="243"/>
      <c r="L520" s="243"/>
      <c r="M520" s="243"/>
      <c r="N520" s="54"/>
      <c r="O520" s="60"/>
    </row>
    <row r="521" spans="1:15" s="9" customFormat="1">
      <c r="A521" s="19"/>
      <c r="B521" s="19"/>
      <c r="C521" s="357"/>
      <c r="D521" s="20"/>
      <c r="E521" s="20"/>
      <c r="F521" s="68"/>
      <c r="G521" s="252"/>
      <c r="H521" s="252"/>
      <c r="I521" s="252"/>
      <c r="J521" s="243"/>
      <c r="K521" s="243"/>
      <c r="L521" s="243"/>
      <c r="M521" s="243"/>
      <c r="N521" s="54"/>
      <c r="O521" s="60"/>
    </row>
    <row r="522" spans="1:15" s="9" customFormat="1" ht="42.75">
      <c r="A522" s="19">
        <v>172</v>
      </c>
      <c r="B522" s="85" t="str">
        <f>$B$513</f>
        <v>FSSD</v>
      </c>
      <c r="C522" s="329" t="str">
        <f>'[4]FSSD pro. plan 12-20'!$B$18</f>
        <v>Recruitment of Sub County Forest Technical Officers (Service Providers)</v>
      </c>
      <c r="D522" s="20" t="s">
        <v>26</v>
      </c>
      <c r="E522" s="20" t="s">
        <v>38</v>
      </c>
      <c r="F522" s="68">
        <f>'[4]FSSD pro. plan 12-20'!$E$18</f>
        <v>600000000</v>
      </c>
      <c r="G522" s="252" t="str">
        <f>'[4]FSSD pro. plan 12-20'!$F$18</f>
        <v>FIEFOC GoU</v>
      </c>
      <c r="H522" s="235" t="s">
        <v>65</v>
      </c>
      <c r="I522" s="235" t="s">
        <v>50</v>
      </c>
      <c r="J522" s="82">
        <f>J519</f>
        <v>43922</v>
      </c>
      <c r="K522" s="82">
        <f>K519</f>
        <v>43952</v>
      </c>
      <c r="L522" s="82">
        <f>L519</f>
        <v>43982</v>
      </c>
      <c r="M522" s="82">
        <f>M519</f>
        <v>44012</v>
      </c>
      <c r="N522" s="44">
        <f>N519</f>
        <v>44042</v>
      </c>
      <c r="O522" s="60"/>
    </row>
    <row r="523" spans="1:15" s="9" customFormat="1">
      <c r="A523" s="19"/>
      <c r="B523" s="19"/>
      <c r="C523" s="328"/>
      <c r="D523" s="20" t="s">
        <v>27</v>
      </c>
      <c r="E523" s="20"/>
      <c r="F523" s="68"/>
      <c r="G523" s="252"/>
      <c r="H523" s="235"/>
      <c r="I523" s="235"/>
      <c r="J523" s="82"/>
      <c r="K523" s="82"/>
      <c r="L523" s="82"/>
      <c r="M523" s="82"/>
      <c r="N523" s="44"/>
      <c r="O523" s="60"/>
    </row>
    <row r="524" spans="1:15" s="9" customFormat="1">
      <c r="A524" s="19"/>
      <c r="B524" s="19"/>
      <c r="C524" s="328"/>
      <c r="D524" s="20"/>
      <c r="E524" s="20"/>
      <c r="F524" s="68"/>
      <c r="G524" s="252"/>
      <c r="H524" s="235"/>
      <c r="I524" s="235"/>
      <c r="J524" s="82"/>
      <c r="K524" s="82"/>
      <c r="L524" s="82"/>
      <c r="M524" s="82"/>
      <c r="N524" s="44"/>
      <c r="O524" s="60"/>
    </row>
    <row r="525" spans="1:15" s="9" customFormat="1" ht="42.75">
      <c r="A525" s="19">
        <v>173</v>
      </c>
      <c r="B525" s="85" t="str">
        <f>$B$513</f>
        <v>FSSD</v>
      </c>
      <c r="C525" s="329" t="str">
        <f>'[4]FSSD pro. plan 12-20'!$B$19</f>
        <v>Recruitment of Communications/Information Officer</v>
      </c>
      <c r="D525" s="20" t="s">
        <v>26</v>
      </c>
      <c r="E525" s="20" t="s">
        <v>38</v>
      </c>
      <c r="F525" s="20">
        <f>'[4]FSSD pro. plan 12-20'!$E$19</f>
        <v>26400000</v>
      </c>
      <c r="G525" s="252" t="str">
        <f>$G$522</f>
        <v>FIEFOC GoU</v>
      </c>
      <c r="H525" s="235" t="s">
        <v>65</v>
      </c>
      <c r="I525" s="235" t="s">
        <v>50</v>
      </c>
      <c r="J525" s="82">
        <f>J522</f>
        <v>43922</v>
      </c>
      <c r="K525" s="82">
        <f>K522</f>
        <v>43952</v>
      </c>
      <c r="L525" s="82">
        <f>L522</f>
        <v>43982</v>
      </c>
      <c r="M525" s="82">
        <f>M522</f>
        <v>44012</v>
      </c>
      <c r="N525" s="44">
        <f>N522</f>
        <v>44042</v>
      </c>
      <c r="O525" s="60"/>
    </row>
    <row r="526" spans="1:15" s="9" customFormat="1">
      <c r="A526" s="19"/>
      <c r="B526" s="19"/>
      <c r="C526" s="328"/>
      <c r="D526" s="20" t="s">
        <v>27</v>
      </c>
      <c r="E526" s="20"/>
      <c r="F526" s="20"/>
      <c r="G526" s="252"/>
      <c r="H526" s="235"/>
      <c r="I526" s="235"/>
      <c r="J526" s="82"/>
      <c r="K526" s="82"/>
      <c r="L526" s="82"/>
      <c r="M526" s="82"/>
      <c r="N526" s="44"/>
      <c r="O526" s="60"/>
    </row>
    <row r="527" spans="1:15" s="9" customFormat="1">
      <c r="A527" s="19"/>
      <c r="B527" s="19"/>
      <c r="C527" s="328"/>
      <c r="D527" s="20"/>
      <c r="E527" s="20"/>
      <c r="F527" s="20"/>
      <c r="G527" s="252"/>
      <c r="H527" s="235"/>
      <c r="I527" s="235"/>
      <c r="J527" s="82"/>
      <c r="K527" s="82"/>
      <c r="L527" s="82"/>
      <c r="M527" s="82"/>
      <c r="N527" s="44"/>
      <c r="O527" s="60"/>
    </row>
    <row r="528" spans="1:15" s="9" customFormat="1">
      <c r="A528" s="19">
        <v>174</v>
      </c>
      <c r="B528" s="85" t="str">
        <f>$B$513</f>
        <v>FSSD</v>
      </c>
      <c r="C528" s="328" t="str">
        <f>'[4]FSSD pro. plan 12-20'!$B$20</f>
        <v>Recruitment of GIS Specialist</v>
      </c>
      <c r="D528" s="20" t="s">
        <v>26</v>
      </c>
      <c r="E528" s="20" t="s">
        <v>38</v>
      </c>
      <c r="F528" s="57">
        <f>'[4]FSSD pro. plan 12-20'!E20</f>
        <v>200000000</v>
      </c>
      <c r="G528" s="255" t="s">
        <v>146</v>
      </c>
      <c r="H528" s="235" t="s">
        <v>65</v>
      </c>
      <c r="I528" s="235" t="s">
        <v>50</v>
      </c>
      <c r="J528" s="82">
        <f>J525</f>
        <v>43922</v>
      </c>
      <c r="K528" s="82">
        <f>K525</f>
        <v>43952</v>
      </c>
      <c r="L528" s="82">
        <f>L525</f>
        <v>43982</v>
      </c>
      <c r="M528" s="82">
        <f>M525</f>
        <v>44012</v>
      </c>
      <c r="N528" s="44">
        <f>N525</f>
        <v>44042</v>
      </c>
      <c r="O528" s="60"/>
    </row>
    <row r="529" spans="1:15" s="9" customFormat="1">
      <c r="A529" s="19"/>
      <c r="B529" s="19"/>
      <c r="C529" s="328"/>
      <c r="D529" s="20" t="s">
        <v>27</v>
      </c>
      <c r="E529" s="20"/>
      <c r="F529" s="56"/>
      <c r="G529" s="252"/>
      <c r="H529" s="235"/>
      <c r="I529" s="235"/>
      <c r="J529" s="82"/>
      <c r="K529" s="82"/>
      <c r="L529" s="82"/>
      <c r="M529" s="82"/>
      <c r="N529" s="44"/>
      <c r="O529" s="60"/>
    </row>
    <row r="530" spans="1:15" s="9" customFormat="1">
      <c r="A530" s="19"/>
      <c r="B530" s="19"/>
      <c r="C530" s="328"/>
      <c r="D530" s="20"/>
      <c r="E530" s="20"/>
      <c r="F530" s="56"/>
      <c r="G530" s="252"/>
      <c r="H530" s="235"/>
      <c r="I530" s="235"/>
      <c r="J530" s="82"/>
      <c r="K530" s="82"/>
      <c r="L530" s="82"/>
      <c r="M530" s="82"/>
      <c r="N530" s="44"/>
      <c r="O530" s="60"/>
    </row>
    <row r="531" spans="1:15" s="9" customFormat="1">
      <c r="A531" s="19">
        <v>175</v>
      </c>
      <c r="B531" s="85" t="str">
        <f>$B$513</f>
        <v>FSSD</v>
      </c>
      <c r="C531" s="328" t="str">
        <f>'[4]FSSD pro. plan 12-20'!$B$21</f>
        <v>Procurement of Computer Supplies</v>
      </c>
      <c r="D531" s="20" t="s">
        <v>26</v>
      </c>
      <c r="E531" s="20" t="s">
        <v>38</v>
      </c>
      <c r="F531" s="56">
        <f>[4]Sheet1!$A$5</f>
        <v>42000000</v>
      </c>
      <c r="G531" s="252" t="str">
        <f>$G$528</f>
        <v xml:space="preserve">Donor </v>
      </c>
      <c r="H531" s="235" t="s">
        <v>64</v>
      </c>
      <c r="I531" s="235" t="s">
        <v>50</v>
      </c>
      <c r="J531" s="82">
        <v>43677</v>
      </c>
      <c r="K531" s="82">
        <f>J531+20</f>
        <v>43697</v>
      </c>
      <c r="L531" s="82">
        <f>K531+20</f>
        <v>43717</v>
      </c>
      <c r="M531" s="82">
        <f>L531+20</f>
        <v>43737</v>
      </c>
      <c r="N531" s="82">
        <f>M531+20</f>
        <v>43757</v>
      </c>
      <c r="O531" s="60"/>
    </row>
    <row r="532" spans="1:15" s="9" customFormat="1">
      <c r="A532" s="19"/>
      <c r="B532" s="19"/>
      <c r="C532" s="328"/>
      <c r="D532" s="20" t="s">
        <v>27</v>
      </c>
      <c r="E532" s="20"/>
      <c r="F532" s="56"/>
      <c r="G532" s="252"/>
      <c r="H532" s="235"/>
      <c r="I532" s="235"/>
      <c r="J532" s="82"/>
      <c r="K532" s="82"/>
      <c r="L532" s="82"/>
      <c r="M532" s="82"/>
      <c r="N532" s="44"/>
      <c r="O532" s="60"/>
    </row>
    <row r="533" spans="1:15" s="9" customFormat="1">
      <c r="A533" s="19"/>
      <c r="B533" s="19"/>
      <c r="C533" s="328"/>
      <c r="D533" s="20"/>
      <c r="E533" s="20"/>
      <c r="F533" s="56"/>
      <c r="G533" s="252"/>
      <c r="H533" s="235"/>
      <c r="I533" s="235"/>
      <c r="J533" s="82"/>
      <c r="K533" s="82"/>
      <c r="L533" s="82"/>
      <c r="M533" s="82"/>
      <c r="N533" s="44"/>
      <c r="O533" s="60"/>
    </row>
    <row r="534" spans="1:15" s="9" customFormat="1" ht="63">
      <c r="A534" s="19">
        <v>176</v>
      </c>
      <c r="B534" s="85" t="str">
        <f>$B$531</f>
        <v>FSSD</v>
      </c>
      <c r="C534" s="329" t="str">
        <f>'[4]FSSD pro. plan 12-20'!$B$25</f>
        <v>Procurement of Office equipment and furniture (filling carbinnets, tables, chairs for centre and 4 regional offices )</v>
      </c>
      <c r="D534" s="20" t="s">
        <v>26</v>
      </c>
      <c r="E534" s="20" t="str">
        <f>$E$531</f>
        <v>UGX</v>
      </c>
      <c r="F534" s="56">
        <v>30000000</v>
      </c>
      <c r="G534" s="235" t="s">
        <v>63</v>
      </c>
      <c r="H534" s="235" t="str">
        <f t="shared" ref="H534:N534" si="29">H531</f>
        <v>RFQ</v>
      </c>
      <c r="I534" s="235" t="str">
        <f t="shared" si="29"/>
        <v xml:space="preserve">Lumpsum </v>
      </c>
      <c r="J534" s="82">
        <f t="shared" si="29"/>
        <v>43677</v>
      </c>
      <c r="K534" s="82">
        <f t="shared" si="29"/>
        <v>43697</v>
      </c>
      <c r="L534" s="82">
        <f t="shared" si="29"/>
        <v>43717</v>
      </c>
      <c r="M534" s="82">
        <f t="shared" si="29"/>
        <v>43737</v>
      </c>
      <c r="N534" s="44">
        <f t="shared" si="29"/>
        <v>43757</v>
      </c>
      <c r="O534" s="60"/>
    </row>
    <row r="535" spans="1:15" s="9" customFormat="1">
      <c r="A535" s="19"/>
      <c r="B535" s="19"/>
      <c r="C535" s="328"/>
      <c r="D535" s="20" t="s">
        <v>27</v>
      </c>
      <c r="E535" s="20"/>
      <c r="F535" s="56"/>
      <c r="G535" s="235"/>
      <c r="H535" s="235"/>
      <c r="I535" s="235"/>
      <c r="J535" s="82"/>
      <c r="K535" s="82"/>
      <c r="L535" s="82"/>
      <c r="M535" s="82"/>
      <c r="N535" s="44"/>
      <c r="O535" s="60"/>
    </row>
    <row r="536" spans="1:15" s="9" customFormat="1">
      <c r="A536" s="19"/>
      <c r="B536" s="19"/>
      <c r="C536" s="328"/>
      <c r="D536" s="20"/>
      <c r="E536" s="20"/>
      <c r="F536" s="56"/>
      <c r="G536" s="235"/>
      <c r="H536" s="235"/>
      <c r="I536" s="235"/>
      <c r="J536" s="82"/>
      <c r="K536" s="82"/>
      <c r="L536" s="82"/>
      <c r="M536" s="82"/>
      <c r="N536" s="44"/>
      <c r="O536" s="60"/>
    </row>
    <row r="537" spans="1:15" s="9" customFormat="1" ht="42.75">
      <c r="A537" s="19">
        <v>177</v>
      </c>
      <c r="B537" s="85" t="str">
        <f>$B$531</f>
        <v>FSSD</v>
      </c>
      <c r="C537" s="329" t="str">
        <f>'[4]FSSD pro. plan 12-20'!$B$38</f>
        <v>Printing of Forest Produce Movement Permit books and Forest Produce Declaration Forms</v>
      </c>
      <c r="D537" s="20" t="s">
        <v>31</v>
      </c>
      <c r="E537" s="20" t="str">
        <f>$E$534</f>
        <v>UGX</v>
      </c>
      <c r="F537" s="56">
        <f>'[4]FSSD pro. plan 12-20'!$E$38</f>
        <v>20000000</v>
      </c>
      <c r="G537" s="235" t="str">
        <f>$G$534</f>
        <v>GOU</v>
      </c>
      <c r="H537" s="252" t="str">
        <f t="shared" ref="H537:N537" si="30">H531</f>
        <v>RFQ</v>
      </c>
      <c r="I537" s="252" t="str">
        <f t="shared" si="30"/>
        <v xml:space="preserve">Lumpsum </v>
      </c>
      <c r="J537" s="243">
        <f t="shared" si="30"/>
        <v>43677</v>
      </c>
      <c r="K537" s="243">
        <f t="shared" si="30"/>
        <v>43697</v>
      </c>
      <c r="L537" s="243">
        <f t="shared" si="30"/>
        <v>43717</v>
      </c>
      <c r="M537" s="243">
        <f t="shared" si="30"/>
        <v>43737</v>
      </c>
      <c r="N537" s="54">
        <f t="shared" si="30"/>
        <v>43757</v>
      </c>
      <c r="O537" s="60"/>
    </row>
    <row r="538" spans="1:15" s="9" customFormat="1">
      <c r="A538" s="19"/>
      <c r="B538" s="19"/>
      <c r="C538" s="328"/>
      <c r="D538" s="20" t="s">
        <v>27</v>
      </c>
      <c r="E538" s="20"/>
      <c r="F538" s="56"/>
      <c r="G538" s="235"/>
      <c r="H538" s="252"/>
      <c r="I538" s="252"/>
      <c r="J538" s="243"/>
      <c r="K538" s="243"/>
      <c r="L538" s="243"/>
      <c r="M538" s="243"/>
      <c r="N538" s="54"/>
      <c r="O538" s="60"/>
    </row>
    <row r="539" spans="1:15" s="9" customFormat="1">
      <c r="A539" s="19"/>
      <c r="B539" s="19"/>
      <c r="C539" s="328"/>
      <c r="D539" s="20"/>
      <c r="E539" s="20"/>
      <c r="F539" s="56"/>
      <c r="G539" s="235"/>
      <c r="H539" s="252"/>
      <c r="I539" s="252"/>
      <c r="J539" s="243"/>
      <c r="K539" s="243"/>
      <c r="L539" s="243"/>
      <c r="M539" s="243"/>
      <c r="N539" s="54"/>
      <c r="O539" s="60"/>
    </row>
    <row r="540" spans="1:15" s="9" customFormat="1" ht="42.75">
      <c r="A540" s="19">
        <v>178</v>
      </c>
      <c r="B540" s="85" t="str">
        <f>$B$531</f>
        <v>FSSD</v>
      </c>
      <c r="C540" s="329" t="str">
        <f>'[4]FSSD pro. plan 12-20'!$B$39</f>
        <v>Maintenance and servicing of office equipment like Computers, Photocopiers and Printers</v>
      </c>
      <c r="D540" s="20" t="s">
        <v>31</v>
      </c>
      <c r="E540" s="20" t="s">
        <v>38</v>
      </c>
      <c r="F540" s="56">
        <v>12000000</v>
      </c>
      <c r="G540" s="235" t="s">
        <v>63</v>
      </c>
      <c r="H540" s="235" t="str">
        <f t="shared" ref="H540:N540" si="31">H531</f>
        <v>RFQ</v>
      </c>
      <c r="I540" s="235" t="str">
        <f t="shared" si="31"/>
        <v xml:space="preserve">Lumpsum </v>
      </c>
      <c r="J540" s="82">
        <f t="shared" si="31"/>
        <v>43677</v>
      </c>
      <c r="K540" s="82">
        <f t="shared" si="31"/>
        <v>43697</v>
      </c>
      <c r="L540" s="82">
        <f t="shared" si="31"/>
        <v>43717</v>
      </c>
      <c r="M540" s="82">
        <f t="shared" si="31"/>
        <v>43737</v>
      </c>
      <c r="N540" s="44">
        <f t="shared" si="31"/>
        <v>43757</v>
      </c>
      <c r="O540" s="60"/>
    </row>
    <row r="541" spans="1:15" s="9" customFormat="1">
      <c r="A541" s="19"/>
      <c r="B541" s="19"/>
      <c r="C541" s="328"/>
      <c r="D541" s="20" t="s">
        <v>27</v>
      </c>
      <c r="E541" s="20"/>
      <c r="F541" s="56"/>
      <c r="G541" s="252"/>
      <c r="H541" s="235"/>
      <c r="I541" s="235"/>
      <c r="J541" s="82"/>
      <c r="K541" s="82"/>
      <c r="L541" s="82"/>
      <c r="M541" s="82"/>
      <c r="N541" s="44"/>
      <c r="O541" s="60"/>
    </row>
    <row r="542" spans="1:15" s="9" customFormat="1">
      <c r="A542" s="19"/>
      <c r="B542" s="19"/>
      <c r="C542" s="328"/>
      <c r="D542" s="20"/>
      <c r="E542" s="20"/>
      <c r="F542" s="56"/>
      <c r="G542" s="252"/>
      <c r="H542" s="235"/>
      <c r="I542" s="235"/>
      <c r="J542" s="82"/>
      <c r="K542" s="82"/>
      <c r="L542" s="82"/>
      <c r="M542" s="82"/>
      <c r="N542" s="44"/>
      <c r="O542" s="60"/>
    </row>
    <row r="543" spans="1:15" s="9" customFormat="1" ht="63">
      <c r="A543" s="19">
        <v>179</v>
      </c>
      <c r="B543" s="85" t="s">
        <v>200</v>
      </c>
      <c r="C543" s="329" t="s">
        <v>199</v>
      </c>
      <c r="D543" s="20" t="s">
        <v>31</v>
      </c>
      <c r="E543" s="20" t="str">
        <f>$E$540</f>
        <v>UGX</v>
      </c>
      <c r="F543" s="56">
        <v>600000000</v>
      </c>
      <c r="G543" s="235" t="s">
        <v>63</v>
      </c>
      <c r="H543" s="235" t="s">
        <v>65</v>
      </c>
      <c r="I543" s="235" t="s">
        <v>50</v>
      </c>
      <c r="J543" s="82">
        <v>43709</v>
      </c>
      <c r="K543" s="82">
        <f>J543+20</f>
        <v>43729</v>
      </c>
      <c r="L543" s="82">
        <f>K543+20</f>
        <v>43749</v>
      </c>
      <c r="M543" s="82">
        <f>L543+20</f>
        <v>43769</v>
      </c>
      <c r="N543" s="82">
        <f>M543+20</f>
        <v>43789</v>
      </c>
      <c r="O543" s="60"/>
    </row>
    <row r="544" spans="1:15" s="9" customFormat="1">
      <c r="A544" s="19"/>
      <c r="B544" s="19"/>
      <c r="C544" s="328"/>
      <c r="D544" s="20" t="s">
        <v>27</v>
      </c>
      <c r="E544" s="20"/>
      <c r="F544" s="56"/>
      <c r="G544" s="252"/>
      <c r="H544" s="235"/>
      <c r="I544" s="235"/>
      <c r="J544" s="82"/>
      <c r="K544" s="82"/>
      <c r="L544" s="82"/>
      <c r="M544" s="82"/>
      <c r="N544" s="44"/>
      <c r="O544" s="60"/>
    </row>
    <row r="545" spans="1:15" s="9" customFormat="1">
      <c r="A545" s="19"/>
      <c r="B545" s="19"/>
      <c r="C545" s="328"/>
      <c r="D545" s="20"/>
      <c r="E545" s="20"/>
      <c r="F545" s="56"/>
      <c r="G545" s="252"/>
      <c r="H545" s="235"/>
      <c r="I545" s="235"/>
      <c r="J545" s="82"/>
      <c r="K545" s="82"/>
      <c r="L545" s="82"/>
      <c r="M545" s="82"/>
      <c r="N545" s="44"/>
      <c r="O545" s="60"/>
    </row>
    <row r="546" spans="1:15" s="9" customFormat="1" ht="42.75">
      <c r="A546" s="19">
        <v>180</v>
      </c>
      <c r="B546" s="85" t="str">
        <f>$B$543</f>
        <v xml:space="preserve">UWSSD </v>
      </c>
      <c r="C546" s="329" t="s">
        <v>201</v>
      </c>
      <c r="D546" s="20" t="s">
        <v>31</v>
      </c>
      <c r="E546" s="20" t="str">
        <f>$E$540</f>
        <v>UGX</v>
      </c>
      <c r="F546" s="56">
        <v>2000000000</v>
      </c>
      <c r="G546" s="235" t="str">
        <f>$G$543</f>
        <v>GOU</v>
      </c>
      <c r="H546" s="235" t="s">
        <v>65</v>
      </c>
      <c r="I546" s="235" t="s">
        <v>50</v>
      </c>
      <c r="J546" s="82">
        <v>43722</v>
      </c>
      <c r="K546" s="82">
        <f>J546+20</f>
        <v>43742</v>
      </c>
      <c r="L546" s="82">
        <f>K546+20</f>
        <v>43762</v>
      </c>
      <c r="M546" s="82">
        <f>L546+20</f>
        <v>43782</v>
      </c>
      <c r="N546" s="82">
        <f>M546+20</f>
        <v>43802</v>
      </c>
      <c r="O546" s="60"/>
    </row>
    <row r="547" spans="1:15" s="9" customFormat="1">
      <c r="A547" s="19"/>
      <c r="B547" s="19"/>
      <c r="C547" s="328"/>
      <c r="D547" s="20" t="s">
        <v>27</v>
      </c>
      <c r="E547" s="20"/>
      <c r="F547" s="56"/>
      <c r="G547" s="252"/>
      <c r="H547" s="235"/>
      <c r="I547" s="235"/>
      <c r="J547" s="82"/>
      <c r="K547" s="82"/>
      <c r="L547" s="82"/>
      <c r="M547" s="82"/>
      <c r="N547" s="44"/>
      <c r="O547" s="60"/>
    </row>
    <row r="548" spans="1:15" s="9" customFormat="1">
      <c r="A548" s="19"/>
      <c r="B548" s="19"/>
      <c r="C548" s="328"/>
      <c r="D548" s="20"/>
      <c r="E548" s="20"/>
      <c r="F548" s="56"/>
      <c r="G548" s="252"/>
      <c r="H548" s="235"/>
      <c r="I548" s="235"/>
      <c r="J548" s="82"/>
      <c r="K548" s="82"/>
      <c r="L548" s="82"/>
      <c r="M548" s="82"/>
      <c r="N548" s="44"/>
      <c r="O548" s="60"/>
    </row>
    <row r="549" spans="1:15" s="9" customFormat="1" ht="83.25">
      <c r="A549" s="19">
        <v>181</v>
      </c>
      <c r="B549" s="85" t="str">
        <f>$B$543</f>
        <v xml:space="preserve">UWSSD </v>
      </c>
      <c r="C549" s="329" t="s">
        <v>202</v>
      </c>
      <c r="D549" s="20" t="s">
        <v>31</v>
      </c>
      <c r="E549" s="20" t="str">
        <f>$E$540</f>
        <v>UGX</v>
      </c>
      <c r="F549" s="56">
        <v>800000000</v>
      </c>
      <c r="G549" s="235" t="str">
        <f>$G$543</f>
        <v>GOU</v>
      </c>
      <c r="H549" s="235" t="str">
        <f t="shared" ref="H549:N549" si="32">H546</f>
        <v>ODB</v>
      </c>
      <c r="I549" s="235" t="str">
        <f t="shared" si="32"/>
        <v xml:space="preserve">Lumpsum </v>
      </c>
      <c r="J549" s="82">
        <f t="shared" si="32"/>
        <v>43722</v>
      </c>
      <c r="K549" s="82">
        <f t="shared" si="32"/>
        <v>43742</v>
      </c>
      <c r="L549" s="82">
        <f t="shared" si="32"/>
        <v>43762</v>
      </c>
      <c r="M549" s="82">
        <f t="shared" si="32"/>
        <v>43782</v>
      </c>
      <c r="N549" s="44">
        <f t="shared" si="32"/>
        <v>43802</v>
      </c>
      <c r="O549" s="60"/>
    </row>
    <row r="550" spans="1:15" s="9" customFormat="1">
      <c r="A550" s="19"/>
      <c r="B550" s="19"/>
      <c r="C550" s="328"/>
      <c r="D550" s="20" t="s">
        <v>27</v>
      </c>
      <c r="E550" s="20"/>
      <c r="F550" s="56"/>
      <c r="G550" s="252"/>
      <c r="H550" s="235"/>
      <c r="I550" s="235"/>
      <c r="J550" s="82"/>
      <c r="K550" s="82"/>
      <c r="L550" s="82"/>
      <c r="M550" s="82"/>
      <c r="N550" s="44"/>
      <c r="O550" s="60"/>
    </row>
    <row r="551" spans="1:15" s="9" customFormat="1">
      <c r="A551" s="19"/>
      <c r="B551" s="19"/>
      <c r="C551" s="328"/>
      <c r="D551" s="20"/>
      <c r="E551" s="20"/>
      <c r="F551" s="56"/>
      <c r="G551" s="252"/>
      <c r="H551" s="235"/>
      <c r="I551" s="235"/>
      <c r="J551" s="82"/>
      <c r="K551" s="82"/>
      <c r="L551" s="82"/>
      <c r="M551" s="82"/>
      <c r="N551" s="44"/>
      <c r="O551" s="60"/>
    </row>
    <row r="552" spans="1:15" s="9" customFormat="1">
      <c r="A552" s="19">
        <v>182</v>
      </c>
      <c r="B552" s="85" t="str">
        <f>$B$543</f>
        <v xml:space="preserve">UWSSD </v>
      </c>
      <c r="C552" s="328" t="s">
        <v>203</v>
      </c>
      <c r="D552" s="20" t="s">
        <v>31</v>
      </c>
      <c r="E552" s="20" t="str">
        <f>$E$549</f>
        <v>UGX</v>
      </c>
      <c r="F552" s="56">
        <v>50000000</v>
      </c>
      <c r="G552" s="235" t="str">
        <f>$G$543</f>
        <v>GOU</v>
      </c>
      <c r="H552" s="235" t="str">
        <f t="shared" ref="H552:N552" si="33">H546</f>
        <v>ODB</v>
      </c>
      <c r="I552" s="235" t="str">
        <f t="shared" si="33"/>
        <v xml:space="preserve">Lumpsum </v>
      </c>
      <c r="J552" s="82">
        <f t="shared" si="33"/>
        <v>43722</v>
      </c>
      <c r="K552" s="82">
        <f t="shared" si="33"/>
        <v>43742</v>
      </c>
      <c r="L552" s="82">
        <f t="shared" si="33"/>
        <v>43762</v>
      </c>
      <c r="M552" s="82">
        <f t="shared" si="33"/>
        <v>43782</v>
      </c>
      <c r="N552" s="44">
        <f t="shared" si="33"/>
        <v>43802</v>
      </c>
      <c r="O552" s="60"/>
    </row>
    <row r="553" spans="1:15" s="9" customFormat="1">
      <c r="A553" s="19"/>
      <c r="B553" s="19"/>
      <c r="C553" s="328"/>
      <c r="D553" s="20" t="s">
        <v>27</v>
      </c>
      <c r="E553" s="20"/>
      <c r="F553" s="56"/>
      <c r="G553" s="252"/>
      <c r="H553" s="235"/>
      <c r="I553" s="235"/>
      <c r="J553" s="82"/>
      <c r="K553" s="82"/>
      <c r="L553" s="82"/>
      <c r="M553" s="82"/>
      <c r="N553" s="44"/>
      <c r="O553" s="60"/>
    </row>
    <row r="554" spans="1:15" s="9" customFormat="1">
      <c r="A554" s="19"/>
      <c r="B554" s="19"/>
      <c r="C554" s="328"/>
      <c r="D554" s="20"/>
      <c r="E554" s="20"/>
      <c r="F554" s="56"/>
      <c r="G554" s="252"/>
      <c r="H554" s="235"/>
      <c r="I554" s="235"/>
      <c r="J554" s="82"/>
      <c r="K554" s="82"/>
      <c r="L554" s="82"/>
      <c r="M554" s="82"/>
      <c r="N554" s="44"/>
      <c r="O554" s="60"/>
    </row>
    <row r="555" spans="1:15" s="9" customFormat="1" ht="83.25">
      <c r="A555" s="19">
        <v>183</v>
      </c>
      <c r="B555" s="85" t="str">
        <f>$B$543</f>
        <v xml:space="preserve">UWSSD </v>
      </c>
      <c r="C555" s="329" t="s">
        <v>204</v>
      </c>
      <c r="D555" s="20" t="s">
        <v>31</v>
      </c>
      <c r="E555" s="20" t="str">
        <f>$E$552</f>
        <v>UGX</v>
      </c>
      <c r="F555" s="56">
        <v>400000000</v>
      </c>
      <c r="G555" s="235" t="str">
        <f>$G$552</f>
        <v>GOU</v>
      </c>
      <c r="H555" s="235" t="str">
        <f t="shared" ref="H555:N555" si="34">H546</f>
        <v>ODB</v>
      </c>
      <c r="I555" s="235" t="str">
        <f t="shared" si="34"/>
        <v xml:space="preserve">Lumpsum </v>
      </c>
      <c r="J555" s="82">
        <f t="shared" si="34"/>
        <v>43722</v>
      </c>
      <c r="K555" s="82">
        <f t="shared" si="34"/>
        <v>43742</v>
      </c>
      <c r="L555" s="82">
        <f t="shared" si="34"/>
        <v>43762</v>
      </c>
      <c r="M555" s="82">
        <f t="shared" si="34"/>
        <v>43782</v>
      </c>
      <c r="N555" s="44">
        <f t="shared" si="34"/>
        <v>43802</v>
      </c>
      <c r="O555" s="60"/>
    </row>
    <row r="556" spans="1:15" s="9" customFormat="1">
      <c r="A556" s="19"/>
      <c r="B556" s="19"/>
      <c r="C556" s="328"/>
      <c r="D556" s="20" t="s">
        <v>27</v>
      </c>
      <c r="E556" s="20"/>
      <c r="F556" s="56"/>
      <c r="G556" s="252"/>
      <c r="H556" s="235"/>
      <c r="I556" s="235"/>
      <c r="J556" s="82"/>
      <c r="K556" s="82"/>
      <c r="L556" s="82"/>
      <c r="M556" s="82"/>
      <c r="N556" s="44"/>
      <c r="O556" s="60"/>
    </row>
    <row r="557" spans="1:15" s="9" customFormat="1">
      <c r="A557" s="19"/>
      <c r="B557" s="19"/>
      <c r="C557" s="328"/>
      <c r="D557" s="20"/>
      <c r="E557" s="20"/>
      <c r="F557" s="56"/>
      <c r="G557" s="252"/>
      <c r="H557" s="235"/>
      <c r="I557" s="235"/>
      <c r="J557" s="82"/>
      <c r="K557" s="82"/>
      <c r="L557" s="82"/>
      <c r="M557" s="82"/>
      <c r="N557" s="44"/>
      <c r="O557" s="60"/>
    </row>
    <row r="558" spans="1:15" s="9" customFormat="1" ht="63">
      <c r="A558" s="19">
        <v>184</v>
      </c>
      <c r="B558" s="85" t="str">
        <f>$B$543</f>
        <v xml:space="preserve">UWSSD </v>
      </c>
      <c r="C558" s="329" t="s">
        <v>205</v>
      </c>
      <c r="D558" s="20" t="s">
        <v>31</v>
      </c>
      <c r="E558" s="20" t="str">
        <f>$E$555</f>
        <v>UGX</v>
      </c>
      <c r="F558" s="56">
        <v>5000000000</v>
      </c>
      <c r="G558" s="235" t="str">
        <f>$G$555</f>
        <v>GOU</v>
      </c>
      <c r="H558" s="235" t="str">
        <f>H552</f>
        <v>ODB</v>
      </c>
      <c r="I558" s="235" t="str">
        <f>I552</f>
        <v xml:space="preserve">Lumpsum </v>
      </c>
      <c r="J558" s="82">
        <f>$K$558</f>
        <v>43722</v>
      </c>
      <c r="K558" s="82">
        <f>J546</f>
        <v>43722</v>
      </c>
      <c r="L558" s="82">
        <f>K546</f>
        <v>43742</v>
      </c>
      <c r="M558" s="82">
        <f>L546</f>
        <v>43762</v>
      </c>
      <c r="N558" s="82">
        <f>M546</f>
        <v>43782</v>
      </c>
      <c r="O558" s="60"/>
    </row>
    <row r="559" spans="1:15" s="9" customFormat="1">
      <c r="A559" s="19"/>
      <c r="B559" s="19"/>
      <c r="C559" s="328"/>
      <c r="D559" s="20" t="s">
        <v>27</v>
      </c>
      <c r="E559" s="20"/>
      <c r="F559" s="56"/>
      <c r="G559" s="252"/>
      <c r="H559" s="235"/>
      <c r="I559" s="235"/>
      <c r="J559" s="82"/>
      <c r="K559" s="82"/>
      <c r="L559" s="82"/>
      <c r="M559" s="82"/>
      <c r="N559" s="44"/>
      <c r="O559" s="60"/>
    </row>
    <row r="560" spans="1:15" s="9" customFormat="1">
      <c r="A560" s="19"/>
      <c r="B560" s="19"/>
      <c r="C560" s="328"/>
      <c r="D560" s="20"/>
      <c r="E560" s="20"/>
      <c r="F560" s="56"/>
      <c r="G560" s="252"/>
      <c r="H560" s="235"/>
      <c r="I560" s="235"/>
      <c r="J560" s="82"/>
      <c r="K560" s="82"/>
      <c r="L560" s="82"/>
      <c r="M560" s="82"/>
      <c r="N560" s="44"/>
      <c r="O560" s="60"/>
    </row>
    <row r="561" spans="1:15" s="9" customFormat="1" ht="42.75">
      <c r="A561" s="19">
        <v>185</v>
      </c>
      <c r="B561" s="85" t="str">
        <f>$B$543</f>
        <v xml:space="preserve">UWSSD </v>
      </c>
      <c r="C561" s="329" t="s">
        <v>208</v>
      </c>
      <c r="D561" s="20" t="s">
        <v>31</v>
      </c>
      <c r="E561" s="20" t="str">
        <f>$E$558</f>
        <v>UGX</v>
      </c>
      <c r="F561" s="56">
        <v>350000000</v>
      </c>
      <c r="G561" s="235" t="str">
        <f>$G$558</f>
        <v>GOU</v>
      </c>
      <c r="H561" s="235" t="str">
        <f>H552</f>
        <v>ODB</v>
      </c>
      <c r="I561" s="235" t="str">
        <f>I552</f>
        <v xml:space="preserve">Lumpsum </v>
      </c>
      <c r="J561" s="82">
        <v>43739</v>
      </c>
      <c r="K561" s="82">
        <f>J561+20</f>
        <v>43759</v>
      </c>
      <c r="L561" s="82">
        <f>K561+20</f>
        <v>43779</v>
      </c>
      <c r="M561" s="82">
        <f>L561+20</f>
        <v>43799</v>
      </c>
      <c r="N561" s="82">
        <f>M561+20</f>
        <v>43819</v>
      </c>
      <c r="O561" s="60"/>
    </row>
    <row r="562" spans="1:15" s="9" customFormat="1">
      <c r="A562" s="19"/>
      <c r="B562" s="19"/>
      <c r="C562" s="328"/>
      <c r="D562" s="20" t="s">
        <v>27</v>
      </c>
      <c r="E562" s="20"/>
      <c r="F562" s="56"/>
      <c r="G562" s="252"/>
      <c r="H562" s="235"/>
      <c r="I562" s="235"/>
      <c r="J562" s="82"/>
      <c r="K562" s="82"/>
      <c r="L562" s="82"/>
      <c r="M562" s="82"/>
      <c r="N562" s="44"/>
      <c r="O562" s="60"/>
    </row>
    <row r="563" spans="1:15" s="9" customFormat="1">
      <c r="A563" s="19"/>
      <c r="B563" s="19"/>
      <c r="C563" s="328"/>
      <c r="D563" s="20"/>
      <c r="E563" s="20"/>
      <c r="F563" s="56"/>
      <c r="G563" s="252"/>
      <c r="H563" s="235"/>
      <c r="I563" s="235"/>
      <c r="J563" s="82"/>
      <c r="K563" s="82"/>
      <c r="L563" s="82"/>
      <c r="M563" s="82"/>
      <c r="N563" s="44"/>
      <c r="O563" s="60"/>
    </row>
    <row r="564" spans="1:15" s="9" customFormat="1" ht="63">
      <c r="A564" s="19">
        <v>186</v>
      </c>
      <c r="B564" s="85" t="str">
        <f>$B$561</f>
        <v xml:space="preserve">UWSSD </v>
      </c>
      <c r="C564" s="329" t="s">
        <v>213</v>
      </c>
      <c r="D564" s="20" t="s">
        <v>31</v>
      </c>
      <c r="E564" s="20" t="s">
        <v>38</v>
      </c>
      <c r="F564" s="56">
        <v>1000000000</v>
      </c>
      <c r="G564" s="235" t="s">
        <v>63</v>
      </c>
      <c r="H564" s="252" t="str">
        <f t="shared" ref="H564:N564" si="35">H561</f>
        <v>ODB</v>
      </c>
      <c r="I564" s="252" t="str">
        <f t="shared" si="35"/>
        <v xml:space="preserve">Lumpsum </v>
      </c>
      <c r="J564" s="243">
        <f t="shared" si="35"/>
        <v>43739</v>
      </c>
      <c r="K564" s="243">
        <f t="shared" si="35"/>
        <v>43759</v>
      </c>
      <c r="L564" s="243">
        <f t="shared" si="35"/>
        <v>43779</v>
      </c>
      <c r="M564" s="243">
        <f t="shared" si="35"/>
        <v>43799</v>
      </c>
      <c r="N564" s="54">
        <f t="shared" si="35"/>
        <v>43819</v>
      </c>
      <c r="O564" s="60"/>
    </row>
    <row r="565" spans="1:15" s="9" customFormat="1">
      <c r="A565" s="19"/>
      <c r="B565" s="19"/>
      <c r="C565" s="328"/>
      <c r="D565" s="20" t="s">
        <v>27</v>
      </c>
      <c r="E565" s="20"/>
      <c r="F565" s="56"/>
      <c r="G565" s="252"/>
      <c r="H565" s="235"/>
      <c r="I565" s="235"/>
      <c r="J565" s="82"/>
      <c r="K565" s="82"/>
      <c r="L565" s="82"/>
      <c r="M565" s="82"/>
      <c r="N565" s="44"/>
      <c r="O565" s="60"/>
    </row>
    <row r="566" spans="1:15" s="9" customFormat="1">
      <c r="A566" s="19"/>
      <c r="B566" s="19"/>
      <c r="C566" s="328"/>
      <c r="D566" s="20"/>
      <c r="E566" s="20"/>
      <c r="F566" s="56"/>
      <c r="G566" s="252"/>
      <c r="H566" s="252"/>
      <c r="I566" s="252"/>
      <c r="J566" s="243"/>
      <c r="K566" s="243"/>
      <c r="L566" s="243"/>
      <c r="M566" s="243"/>
      <c r="N566" s="54"/>
      <c r="O566" s="60"/>
    </row>
    <row r="567" spans="1:15" s="9" customFormat="1">
      <c r="A567" s="19">
        <v>187</v>
      </c>
      <c r="B567" s="85" t="str">
        <f>$B$561</f>
        <v xml:space="preserve">UWSSD </v>
      </c>
      <c r="C567" s="328" t="s">
        <v>214</v>
      </c>
      <c r="D567" s="20" t="s">
        <v>31</v>
      </c>
      <c r="E567" s="20" t="str">
        <f>$E$564</f>
        <v>UGX</v>
      </c>
      <c r="F567" s="56">
        <v>4507400000</v>
      </c>
      <c r="G567" s="235" t="s">
        <v>198</v>
      </c>
      <c r="H567" s="235" t="s">
        <v>223</v>
      </c>
      <c r="I567" s="235" t="str">
        <f t="shared" ref="I567:N567" si="36">I561</f>
        <v xml:space="preserve">Lumpsum </v>
      </c>
      <c r="J567" s="82">
        <f t="shared" si="36"/>
        <v>43739</v>
      </c>
      <c r="K567" s="82">
        <f t="shared" si="36"/>
        <v>43759</v>
      </c>
      <c r="L567" s="82">
        <f t="shared" si="36"/>
        <v>43779</v>
      </c>
      <c r="M567" s="82">
        <f t="shared" si="36"/>
        <v>43799</v>
      </c>
      <c r="N567" s="44">
        <f t="shared" si="36"/>
        <v>43819</v>
      </c>
      <c r="O567" s="60"/>
    </row>
    <row r="568" spans="1:15" s="9" customFormat="1">
      <c r="A568" s="19"/>
      <c r="B568" s="19"/>
      <c r="C568" s="328"/>
      <c r="D568" s="20" t="s">
        <v>27</v>
      </c>
      <c r="E568" s="20"/>
      <c r="F568" s="56"/>
      <c r="G568" s="252"/>
      <c r="H568" s="235"/>
      <c r="I568" s="235"/>
      <c r="J568" s="82"/>
      <c r="K568" s="82"/>
      <c r="L568" s="82"/>
      <c r="M568" s="82"/>
      <c r="N568" s="44"/>
      <c r="O568" s="60"/>
    </row>
    <row r="569" spans="1:15" s="9" customFormat="1">
      <c r="A569" s="19"/>
      <c r="B569" s="19"/>
      <c r="C569" s="328"/>
      <c r="D569" s="20"/>
      <c r="E569" s="20"/>
      <c r="F569" s="56"/>
      <c r="G569" s="252"/>
      <c r="H569" s="235"/>
      <c r="I569" s="235"/>
      <c r="J569" s="82"/>
      <c r="K569" s="82"/>
      <c r="L569" s="82"/>
      <c r="M569" s="82"/>
      <c r="N569" s="44"/>
      <c r="O569" s="60"/>
    </row>
    <row r="570" spans="1:15" s="9" customFormat="1" ht="42.75">
      <c r="A570" s="19">
        <v>188</v>
      </c>
      <c r="B570" s="85" t="str">
        <f>$B$561</f>
        <v xml:space="preserve">UWSSD </v>
      </c>
      <c r="C570" s="329" t="s">
        <v>215</v>
      </c>
      <c r="D570" s="20" t="s">
        <v>26</v>
      </c>
      <c r="E570" s="20" t="str">
        <f>$E$567</f>
        <v>UGX</v>
      </c>
      <c r="F570" s="56">
        <v>1692600000</v>
      </c>
      <c r="G570" s="235" t="str">
        <f>$G$567</f>
        <v xml:space="preserve">DONOR </v>
      </c>
      <c r="H570" s="252" t="s">
        <v>361</v>
      </c>
      <c r="I570" s="252" t="str">
        <f t="shared" ref="I570:N570" si="37">I561</f>
        <v xml:space="preserve">Lumpsum </v>
      </c>
      <c r="J570" s="243">
        <f t="shared" si="37"/>
        <v>43739</v>
      </c>
      <c r="K570" s="243">
        <f t="shared" si="37"/>
        <v>43759</v>
      </c>
      <c r="L570" s="243">
        <f t="shared" si="37"/>
        <v>43779</v>
      </c>
      <c r="M570" s="243">
        <f t="shared" si="37"/>
        <v>43799</v>
      </c>
      <c r="N570" s="54">
        <f t="shared" si="37"/>
        <v>43819</v>
      </c>
      <c r="O570" s="60"/>
    </row>
    <row r="571" spans="1:15" s="9" customFormat="1" ht="20.25" customHeight="1">
      <c r="A571" s="19"/>
      <c r="B571" s="19"/>
      <c r="C571" s="328"/>
      <c r="D571" s="20" t="s">
        <v>27</v>
      </c>
      <c r="E571" s="20"/>
      <c r="F571" s="56"/>
      <c r="G571" s="252"/>
      <c r="H571" s="252"/>
      <c r="I571" s="252"/>
      <c r="J571" s="243"/>
      <c r="K571" s="243"/>
      <c r="L571" s="243"/>
      <c r="M571" s="243"/>
      <c r="N571" s="54"/>
      <c r="O571" s="60"/>
    </row>
    <row r="572" spans="1:15" s="9" customFormat="1">
      <c r="A572" s="19"/>
      <c r="B572" s="19"/>
      <c r="C572" s="328"/>
      <c r="D572" s="20"/>
      <c r="E572" s="20"/>
      <c r="F572" s="56"/>
      <c r="G572" s="252"/>
      <c r="H572" s="252"/>
      <c r="I572" s="252"/>
      <c r="J572" s="243"/>
      <c r="K572" s="243"/>
      <c r="L572" s="243"/>
      <c r="M572" s="243"/>
      <c r="N572" s="54"/>
      <c r="O572" s="60"/>
    </row>
    <row r="573" spans="1:15" s="9" customFormat="1" ht="29.25" customHeight="1">
      <c r="A573" s="19">
        <v>189</v>
      </c>
      <c r="B573" s="85" t="str">
        <f>$B$570</f>
        <v xml:space="preserve">UWSSD </v>
      </c>
      <c r="C573" s="328" t="s">
        <v>216</v>
      </c>
      <c r="D573" s="20" t="s">
        <v>26</v>
      </c>
      <c r="E573" s="20" t="str">
        <f>$E$570</f>
        <v>UGX</v>
      </c>
      <c r="F573" s="56">
        <v>606200000</v>
      </c>
      <c r="G573" s="235" t="str">
        <f>$G$570</f>
        <v xml:space="preserve">DONOR </v>
      </c>
      <c r="H573" s="252" t="s">
        <v>361</v>
      </c>
      <c r="I573" s="252" t="str">
        <f t="shared" ref="I573:N573" si="38">I561</f>
        <v xml:space="preserve">Lumpsum </v>
      </c>
      <c r="J573" s="243">
        <f t="shared" si="38"/>
        <v>43739</v>
      </c>
      <c r="K573" s="243">
        <f t="shared" si="38"/>
        <v>43759</v>
      </c>
      <c r="L573" s="243">
        <f t="shared" si="38"/>
        <v>43779</v>
      </c>
      <c r="M573" s="243">
        <f t="shared" si="38"/>
        <v>43799</v>
      </c>
      <c r="N573" s="54">
        <f t="shared" si="38"/>
        <v>43819</v>
      </c>
      <c r="O573" s="60"/>
    </row>
    <row r="574" spans="1:15" s="9" customFormat="1" ht="21.75" customHeight="1">
      <c r="A574" s="19"/>
      <c r="B574" s="85"/>
      <c r="C574" s="328"/>
      <c r="D574" s="20" t="s">
        <v>27</v>
      </c>
      <c r="E574" s="20"/>
      <c r="F574" s="56"/>
      <c r="G574" s="235"/>
      <c r="H574" s="252"/>
      <c r="I574" s="252"/>
      <c r="J574" s="243"/>
      <c r="K574" s="243"/>
      <c r="L574" s="243"/>
      <c r="M574" s="243"/>
      <c r="N574" s="54"/>
      <c r="O574" s="60"/>
    </row>
    <row r="575" spans="1:15" s="9" customFormat="1">
      <c r="A575" s="19"/>
      <c r="B575" s="19"/>
      <c r="C575" s="328"/>
      <c r="D575" s="211"/>
      <c r="E575" s="20"/>
      <c r="F575" s="56"/>
      <c r="G575" s="252"/>
      <c r="H575" s="252"/>
      <c r="I575" s="252"/>
      <c r="J575" s="243"/>
      <c r="K575" s="243"/>
      <c r="L575" s="243"/>
      <c r="M575" s="243"/>
      <c r="N575" s="54"/>
      <c r="O575" s="60"/>
    </row>
    <row r="576" spans="1:15" s="9" customFormat="1" ht="63">
      <c r="A576" s="19">
        <v>190</v>
      </c>
      <c r="B576" s="85" t="str">
        <f>$B$570</f>
        <v xml:space="preserve">UWSSD </v>
      </c>
      <c r="C576" s="329" t="s">
        <v>217</v>
      </c>
      <c r="D576" s="27" t="s">
        <v>26</v>
      </c>
      <c r="E576" s="27" t="str">
        <f>$E$567</f>
        <v>UGX</v>
      </c>
      <c r="F576" s="27">
        <v>1000000000</v>
      </c>
      <c r="G576" s="235" t="s">
        <v>198</v>
      </c>
      <c r="H576" s="235" t="str">
        <f>$H$588</f>
        <v xml:space="preserve">Shopping </v>
      </c>
      <c r="I576" s="235" t="str">
        <f t="shared" ref="I576:N576" si="39">I561</f>
        <v xml:space="preserve">Lumpsum </v>
      </c>
      <c r="J576" s="82">
        <f t="shared" si="39"/>
        <v>43739</v>
      </c>
      <c r="K576" s="82">
        <f t="shared" si="39"/>
        <v>43759</v>
      </c>
      <c r="L576" s="82">
        <f t="shared" si="39"/>
        <v>43779</v>
      </c>
      <c r="M576" s="82">
        <f t="shared" si="39"/>
        <v>43799</v>
      </c>
      <c r="N576" s="44">
        <f t="shared" si="39"/>
        <v>43819</v>
      </c>
      <c r="O576" s="60"/>
    </row>
    <row r="577" spans="1:15" s="9" customFormat="1">
      <c r="A577" s="19"/>
      <c r="B577" s="19"/>
      <c r="C577" s="329"/>
      <c r="D577" s="27" t="s">
        <v>27</v>
      </c>
      <c r="E577" s="27"/>
      <c r="F577" s="27"/>
      <c r="G577" s="252"/>
      <c r="H577" s="235"/>
      <c r="I577" s="235"/>
      <c r="J577" s="82"/>
      <c r="K577" s="82"/>
      <c r="L577" s="82"/>
      <c r="M577" s="82"/>
      <c r="N577" s="44"/>
      <c r="O577" s="60"/>
    </row>
    <row r="578" spans="1:15" s="9" customFormat="1">
      <c r="A578" s="19"/>
      <c r="B578" s="19"/>
      <c r="C578" s="329"/>
      <c r="D578" s="27"/>
      <c r="E578" s="27"/>
      <c r="F578" s="27"/>
      <c r="G578" s="252"/>
      <c r="H578" s="235"/>
      <c r="I578" s="235"/>
      <c r="J578" s="82"/>
      <c r="K578" s="82"/>
      <c r="L578" s="82"/>
      <c r="M578" s="82"/>
      <c r="N578" s="44"/>
      <c r="O578" s="60"/>
    </row>
    <row r="579" spans="1:15" s="9" customFormat="1">
      <c r="A579" s="19">
        <v>191</v>
      </c>
      <c r="B579" s="85" t="str">
        <f>$B$570</f>
        <v xml:space="preserve">UWSSD </v>
      </c>
      <c r="C579" s="329" t="s">
        <v>218</v>
      </c>
      <c r="D579" s="27" t="s">
        <v>26</v>
      </c>
      <c r="E579" s="27" t="str">
        <f>$E$567</f>
        <v>UGX</v>
      </c>
      <c r="F579" s="27">
        <v>165000000</v>
      </c>
      <c r="G579" s="235" t="str">
        <f>$G$570</f>
        <v xml:space="preserve">DONOR </v>
      </c>
      <c r="H579" s="235" t="s">
        <v>360</v>
      </c>
      <c r="I579" s="235" t="s">
        <v>50</v>
      </c>
      <c r="J579" s="82" t="s">
        <v>349</v>
      </c>
      <c r="K579" s="82" t="str">
        <f>$J$579</f>
        <v>Q1-Q4</v>
      </c>
      <c r="L579" s="82" t="str">
        <f>$J$579</f>
        <v>Q1-Q4</v>
      </c>
      <c r="M579" s="82" t="str">
        <f>$J$579</f>
        <v>Q1-Q4</v>
      </c>
      <c r="N579" s="44" t="str">
        <f>$J$579</f>
        <v>Q1-Q4</v>
      </c>
      <c r="O579" s="60"/>
    </row>
    <row r="580" spans="1:15" s="9" customFormat="1">
      <c r="A580" s="19"/>
      <c r="B580" s="85"/>
      <c r="C580" s="329"/>
      <c r="D580" s="27" t="s">
        <v>27</v>
      </c>
      <c r="E580" s="27"/>
      <c r="F580" s="27"/>
      <c r="G580" s="235"/>
      <c r="H580" s="235"/>
      <c r="I580" s="235"/>
      <c r="J580" s="82"/>
      <c r="K580" s="82"/>
      <c r="L580" s="82"/>
      <c r="M580" s="82"/>
      <c r="N580" s="44"/>
      <c r="O580" s="60"/>
    </row>
    <row r="581" spans="1:15" s="9" customFormat="1">
      <c r="A581" s="19"/>
      <c r="B581" s="19"/>
      <c r="C581" s="328"/>
      <c r="D581" s="211"/>
      <c r="E581" s="20"/>
      <c r="F581" s="56"/>
      <c r="G581" s="252"/>
      <c r="H581" s="235"/>
      <c r="I581" s="235"/>
      <c r="J581" s="82"/>
      <c r="K581" s="82"/>
      <c r="L581" s="82"/>
      <c r="M581" s="82"/>
      <c r="N581" s="44"/>
      <c r="O581" s="60"/>
    </row>
    <row r="582" spans="1:15" s="9" customFormat="1">
      <c r="A582" s="19">
        <v>192</v>
      </c>
      <c r="B582" s="85" t="str">
        <f>$B$570</f>
        <v xml:space="preserve">UWSSD </v>
      </c>
      <c r="C582" s="328" t="s">
        <v>219</v>
      </c>
      <c r="D582" s="20" t="s">
        <v>26</v>
      </c>
      <c r="E582" s="20" t="str">
        <f>$E$567</f>
        <v>UGX</v>
      </c>
      <c r="F582" s="56">
        <v>82000000</v>
      </c>
      <c r="G582" s="252" t="str">
        <f>$G$570</f>
        <v xml:space="preserve">DONOR </v>
      </c>
      <c r="H582" s="235" t="s">
        <v>360</v>
      </c>
      <c r="I582" s="235" t="s">
        <v>50</v>
      </c>
      <c r="J582" s="82" t="s">
        <v>349</v>
      </c>
      <c r="K582" s="82" t="str">
        <f>$J$579</f>
        <v>Q1-Q4</v>
      </c>
      <c r="L582" s="82" t="str">
        <f>$J$579</f>
        <v>Q1-Q4</v>
      </c>
      <c r="M582" s="82" t="str">
        <f>$J$579</f>
        <v>Q1-Q4</v>
      </c>
      <c r="N582" s="44" t="str">
        <f>$J$579</f>
        <v>Q1-Q4</v>
      </c>
      <c r="O582" s="60"/>
    </row>
    <row r="583" spans="1:15" s="9" customFormat="1">
      <c r="A583" s="19"/>
      <c r="B583" s="19"/>
      <c r="C583" s="328"/>
      <c r="D583" s="20" t="s">
        <v>27</v>
      </c>
      <c r="E583" s="20"/>
      <c r="F583" s="56"/>
      <c r="G583" s="252"/>
      <c r="H583" s="235"/>
      <c r="I583" s="235"/>
      <c r="J583" s="82"/>
      <c r="K583" s="82"/>
      <c r="L583" s="82"/>
      <c r="M583" s="82"/>
      <c r="N583" s="44"/>
      <c r="O583" s="60"/>
    </row>
    <row r="584" spans="1:15" s="9" customFormat="1">
      <c r="A584" s="19"/>
      <c r="B584" s="19"/>
      <c r="C584" s="328"/>
      <c r="D584" s="20"/>
      <c r="E584" s="20"/>
      <c r="F584" s="56"/>
      <c r="G584" s="252"/>
      <c r="H584" s="235"/>
      <c r="I584" s="235"/>
      <c r="J584" s="82"/>
      <c r="K584" s="82"/>
      <c r="L584" s="82"/>
      <c r="M584" s="82"/>
      <c r="N584" s="44"/>
      <c r="O584" s="60"/>
    </row>
    <row r="585" spans="1:15" s="9" customFormat="1">
      <c r="A585" s="19">
        <v>193</v>
      </c>
      <c r="B585" s="85" t="str">
        <f>$B$570</f>
        <v xml:space="preserve">UWSSD </v>
      </c>
      <c r="C585" s="328" t="s">
        <v>220</v>
      </c>
      <c r="D585" s="20" t="s">
        <v>26</v>
      </c>
      <c r="E585" s="20" t="str">
        <f>$E$567</f>
        <v>UGX</v>
      </c>
      <c r="F585" s="56">
        <v>20600000</v>
      </c>
      <c r="G585" s="252" t="str">
        <f>$G$570</f>
        <v xml:space="preserve">DONOR </v>
      </c>
      <c r="H585" s="235" t="s">
        <v>360</v>
      </c>
      <c r="I585" s="235" t="s">
        <v>50</v>
      </c>
      <c r="J585" s="82" t="s">
        <v>349</v>
      </c>
      <c r="K585" s="82" t="str">
        <f>$J$579</f>
        <v>Q1-Q4</v>
      </c>
      <c r="L585" s="82" t="str">
        <f>$J$579</f>
        <v>Q1-Q4</v>
      </c>
      <c r="M585" s="82" t="str">
        <f>$J$579</f>
        <v>Q1-Q4</v>
      </c>
      <c r="N585" s="44" t="str">
        <f>$J$579</f>
        <v>Q1-Q4</v>
      </c>
      <c r="O585" s="60"/>
    </row>
    <row r="586" spans="1:15" s="9" customFormat="1">
      <c r="A586" s="19"/>
      <c r="B586" s="19"/>
      <c r="C586" s="328"/>
      <c r="D586" s="20" t="s">
        <v>27</v>
      </c>
      <c r="E586" s="20"/>
      <c r="F586" s="56"/>
      <c r="G586" s="252"/>
      <c r="H586" s="235"/>
      <c r="I586" s="235"/>
      <c r="J586" s="82"/>
      <c r="K586" s="82"/>
      <c r="L586" s="82"/>
      <c r="M586" s="82"/>
      <c r="N586" s="44"/>
      <c r="O586" s="60"/>
    </row>
    <row r="587" spans="1:15" s="9" customFormat="1">
      <c r="A587" s="19"/>
      <c r="B587" s="19"/>
      <c r="C587" s="328"/>
      <c r="D587" s="20"/>
      <c r="E587" s="20"/>
      <c r="F587" s="56"/>
      <c r="G587" s="252"/>
      <c r="H587" s="235"/>
      <c r="I587" s="235"/>
      <c r="J587" s="82"/>
      <c r="K587" s="82"/>
      <c r="L587" s="82"/>
      <c r="M587" s="82"/>
      <c r="N587" s="44"/>
      <c r="O587" s="60"/>
    </row>
    <row r="588" spans="1:15" s="9" customFormat="1">
      <c r="A588" s="19">
        <v>194</v>
      </c>
      <c r="B588" s="85" t="str">
        <f>$B$570</f>
        <v xml:space="preserve">UWSSD </v>
      </c>
      <c r="C588" s="328" t="s">
        <v>221</v>
      </c>
      <c r="D588" s="20" t="s">
        <v>26</v>
      </c>
      <c r="E588" s="20" t="str">
        <f>$E$567</f>
        <v>UGX</v>
      </c>
      <c r="F588" s="56">
        <v>103000000</v>
      </c>
      <c r="G588" s="252" t="str">
        <f>$G$570</f>
        <v xml:space="preserve">DONOR </v>
      </c>
      <c r="H588" s="235" t="s">
        <v>360</v>
      </c>
      <c r="I588" s="235" t="s">
        <v>50</v>
      </c>
      <c r="J588" s="82" t="s">
        <v>349</v>
      </c>
      <c r="K588" s="82" t="str">
        <f>$J$579</f>
        <v>Q1-Q4</v>
      </c>
      <c r="L588" s="82" t="str">
        <f>$J$579</f>
        <v>Q1-Q4</v>
      </c>
      <c r="M588" s="82" t="str">
        <f>$J$579</f>
        <v>Q1-Q4</v>
      </c>
      <c r="N588" s="44" t="str">
        <f>$J$579</f>
        <v>Q1-Q4</v>
      </c>
      <c r="O588" s="60"/>
    </row>
    <row r="589" spans="1:15" s="9" customFormat="1">
      <c r="A589" s="19"/>
      <c r="B589" s="19"/>
      <c r="C589" s="328"/>
      <c r="D589" s="20" t="s">
        <v>27</v>
      </c>
      <c r="E589" s="20"/>
      <c r="F589" s="56"/>
      <c r="G589" s="252"/>
      <c r="H589" s="235"/>
      <c r="I589" s="235"/>
      <c r="J589" s="82"/>
      <c r="K589" s="82"/>
      <c r="L589" s="82"/>
      <c r="M589" s="82"/>
      <c r="N589" s="44"/>
      <c r="O589" s="60"/>
    </row>
    <row r="590" spans="1:15" s="9" customFormat="1">
      <c r="A590" s="19"/>
      <c r="B590" s="19"/>
      <c r="C590" s="328"/>
      <c r="D590" s="20"/>
      <c r="E590" s="20"/>
      <c r="F590" s="56"/>
      <c r="G590" s="252"/>
      <c r="H590" s="235"/>
      <c r="I590" s="235"/>
      <c r="J590" s="82"/>
      <c r="K590" s="82"/>
      <c r="L590" s="82"/>
      <c r="M590" s="82"/>
      <c r="N590" s="44"/>
      <c r="O590" s="60"/>
    </row>
    <row r="591" spans="1:15" s="9" customFormat="1" ht="42.75">
      <c r="A591" s="19">
        <v>195</v>
      </c>
      <c r="B591" s="85" t="str">
        <f>$B$570</f>
        <v xml:space="preserve">UWSSD </v>
      </c>
      <c r="C591" s="329" t="s">
        <v>222</v>
      </c>
      <c r="D591" s="20" t="s">
        <v>26</v>
      </c>
      <c r="E591" s="20" t="str">
        <f>$E$567</f>
        <v>UGX</v>
      </c>
      <c r="F591" s="56">
        <v>27955800000</v>
      </c>
      <c r="G591" s="252" t="str">
        <f>$G$570</f>
        <v xml:space="preserve">DONOR </v>
      </c>
      <c r="H591" s="235" t="s">
        <v>223</v>
      </c>
      <c r="I591" s="235" t="s">
        <v>353</v>
      </c>
      <c r="J591" s="82">
        <v>43781</v>
      </c>
      <c r="K591" s="82">
        <f>J591+30</f>
        <v>43811</v>
      </c>
      <c r="L591" s="82">
        <f>K591+30</f>
        <v>43841</v>
      </c>
      <c r="M591" s="82">
        <f>L591+30</f>
        <v>43871</v>
      </c>
      <c r="N591" s="82">
        <f>M591+30</f>
        <v>43901</v>
      </c>
      <c r="O591" s="60"/>
    </row>
    <row r="592" spans="1:15" s="9" customFormat="1">
      <c r="A592" s="19"/>
      <c r="B592" s="19"/>
      <c r="C592" s="328"/>
      <c r="D592" s="20" t="s">
        <v>27</v>
      </c>
      <c r="E592" s="20"/>
      <c r="F592" s="56"/>
      <c r="G592" s="252"/>
      <c r="H592" s="235"/>
      <c r="I592" s="235"/>
      <c r="J592" s="82"/>
      <c r="K592" s="82"/>
      <c r="L592" s="82"/>
      <c r="M592" s="82"/>
      <c r="N592" s="44"/>
      <c r="O592" s="60"/>
    </row>
    <row r="593" spans="1:15" s="9" customFormat="1">
      <c r="A593" s="19"/>
      <c r="B593" s="19"/>
      <c r="C593" s="328"/>
      <c r="D593" s="20"/>
      <c r="E593" s="20"/>
      <c r="F593" s="56"/>
      <c r="G593" s="252"/>
      <c r="H593" s="235"/>
      <c r="I593" s="235"/>
      <c r="J593" s="82"/>
      <c r="K593" s="82"/>
      <c r="L593" s="82"/>
      <c r="M593" s="82"/>
      <c r="N593" s="44"/>
      <c r="O593" s="60"/>
    </row>
    <row r="594" spans="1:15" s="9" customFormat="1" ht="42.75">
      <c r="A594" s="19">
        <v>196</v>
      </c>
      <c r="B594" s="85" t="str">
        <f>$B$570</f>
        <v xml:space="preserve">UWSSD </v>
      </c>
      <c r="C594" s="329" t="s">
        <v>224</v>
      </c>
      <c r="D594" s="20" t="s">
        <v>26</v>
      </c>
      <c r="E594" s="20" t="str">
        <f>$E$567</f>
        <v>UGX</v>
      </c>
      <c r="F594" s="56">
        <v>14427400000</v>
      </c>
      <c r="G594" s="252" t="str">
        <f>$G$570</f>
        <v xml:space="preserve">DONOR </v>
      </c>
      <c r="H594" s="235" t="s">
        <v>361</v>
      </c>
      <c r="I594" s="235" t="str">
        <f>$I$591</f>
        <v xml:space="preserve">Admeasurement </v>
      </c>
      <c r="J594" s="82">
        <v>43797</v>
      </c>
      <c r="K594" s="82">
        <f>J594+30</f>
        <v>43827</v>
      </c>
      <c r="L594" s="82">
        <f>K594+30</f>
        <v>43857</v>
      </c>
      <c r="M594" s="82">
        <f>L594+30</f>
        <v>43887</v>
      </c>
      <c r="N594" s="82">
        <f>M594+30</f>
        <v>43917</v>
      </c>
      <c r="O594" s="60"/>
    </row>
    <row r="595" spans="1:15" s="9" customFormat="1">
      <c r="A595" s="19"/>
      <c r="B595" s="19"/>
      <c r="C595" s="328"/>
      <c r="D595" s="20" t="s">
        <v>27</v>
      </c>
      <c r="E595" s="20"/>
      <c r="F595" s="56"/>
      <c r="G595" s="252"/>
      <c r="H595" s="235"/>
      <c r="I595" s="235"/>
      <c r="J595" s="82"/>
      <c r="K595" s="82"/>
      <c r="L595" s="82"/>
      <c r="M595" s="82"/>
      <c r="N595" s="44"/>
      <c r="O595" s="60"/>
    </row>
    <row r="596" spans="1:15" s="9" customFormat="1">
      <c r="A596" s="19"/>
      <c r="B596" s="19"/>
      <c r="C596" s="328"/>
      <c r="D596" s="20"/>
      <c r="E596" s="20"/>
      <c r="F596" s="56"/>
      <c r="G596" s="252"/>
      <c r="H596" s="235"/>
      <c r="I596" s="235"/>
      <c r="J596" s="82"/>
      <c r="K596" s="82"/>
      <c r="L596" s="82"/>
      <c r="M596" s="82"/>
      <c r="N596" s="44"/>
      <c r="O596" s="60"/>
    </row>
    <row r="597" spans="1:15" s="9" customFormat="1" ht="42.75">
      <c r="A597" s="19">
        <v>197</v>
      </c>
      <c r="B597" s="85" t="str">
        <f>$B$570</f>
        <v xml:space="preserve">UWSSD </v>
      </c>
      <c r="C597" s="329" t="s">
        <v>225</v>
      </c>
      <c r="D597" s="20" t="s">
        <v>26</v>
      </c>
      <c r="E597" s="20" t="str">
        <f>$E$567</f>
        <v>UGX</v>
      </c>
      <c r="F597" s="56">
        <v>27056800000</v>
      </c>
      <c r="G597" s="252" t="str">
        <f>G594</f>
        <v xml:space="preserve">DONOR </v>
      </c>
      <c r="H597" s="235" t="s">
        <v>223</v>
      </c>
      <c r="I597" s="235" t="s">
        <v>353</v>
      </c>
      <c r="J597" s="82">
        <v>43781</v>
      </c>
      <c r="K597" s="82">
        <f>J597+30</f>
        <v>43811</v>
      </c>
      <c r="L597" s="82">
        <f>K597+30</f>
        <v>43841</v>
      </c>
      <c r="M597" s="82">
        <f>L597+30</f>
        <v>43871</v>
      </c>
      <c r="N597" s="82">
        <f>M597+30</f>
        <v>43901</v>
      </c>
      <c r="O597" s="60"/>
    </row>
    <row r="598" spans="1:15" s="9" customFormat="1">
      <c r="A598" s="19"/>
      <c r="B598" s="19"/>
      <c r="C598" s="328"/>
      <c r="D598" s="20" t="s">
        <v>27</v>
      </c>
      <c r="E598" s="20"/>
      <c r="F598" s="56"/>
      <c r="G598" s="252"/>
      <c r="H598" s="235"/>
      <c r="I598" s="235"/>
      <c r="J598" s="82"/>
      <c r="K598" s="82"/>
      <c r="L598" s="82"/>
      <c r="M598" s="82"/>
      <c r="N598" s="44"/>
      <c r="O598" s="60"/>
    </row>
    <row r="599" spans="1:15" s="9" customFormat="1">
      <c r="A599" s="19"/>
      <c r="B599" s="19"/>
      <c r="C599" s="328"/>
      <c r="D599" s="20"/>
      <c r="E599" s="20"/>
      <c r="F599" s="56"/>
      <c r="G599" s="252"/>
      <c r="H599" s="235"/>
      <c r="I599" s="235"/>
      <c r="J599" s="82"/>
      <c r="K599" s="82"/>
      <c r="L599" s="82"/>
      <c r="M599" s="82"/>
      <c r="N599" s="44"/>
      <c r="O599" s="60"/>
    </row>
    <row r="600" spans="1:15" s="9" customFormat="1" ht="42.75">
      <c r="A600" s="19">
        <v>198</v>
      </c>
      <c r="B600" s="85" t="str">
        <f>$B$570</f>
        <v xml:space="preserve">UWSSD </v>
      </c>
      <c r="C600" s="329" t="s">
        <v>226</v>
      </c>
      <c r="D600" s="20" t="s">
        <v>26</v>
      </c>
      <c r="E600" s="20" t="str">
        <f>$E$567</f>
        <v>UGX</v>
      </c>
      <c r="F600" s="56">
        <v>21191600000</v>
      </c>
      <c r="G600" s="252" t="str">
        <f>G594</f>
        <v xml:space="preserve">DONOR </v>
      </c>
      <c r="H600" s="235" t="s">
        <v>223</v>
      </c>
      <c r="I600" s="235" t="s">
        <v>353</v>
      </c>
      <c r="J600" s="82">
        <v>43781</v>
      </c>
      <c r="K600" s="82">
        <f>J600+30</f>
        <v>43811</v>
      </c>
      <c r="L600" s="82">
        <f>K600+30</f>
        <v>43841</v>
      </c>
      <c r="M600" s="82">
        <f>L600+30</f>
        <v>43871</v>
      </c>
      <c r="N600" s="82">
        <f>M600+30</f>
        <v>43901</v>
      </c>
      <c r="O600" s="60"/>
    </row>
    <row r="601" spans="1:15" s="9" customFormat="1">
      <c r="A601" s="19"/>
      <c r="B601" s="19"/>
      <c r="C601" s="328"/>
      <c r="D601" s="20" t="s">
        <v>27</v>
      </c>
      <c r="E601" s="20"/>
      <c r="F601" s="56"/>
      <c r="G601" s="252"/>
      <c r="H601" s="235"/>
      <c r="I601" s="235"/>
      <c r="J601" s="82"/>
      <c r="K601" s="82"/>
      <c r="L601" s="82"/>
      <c r="M601" s="82"/>
      <c r="N601" s="44"/>
      <c r="O601" s="60"/>
    </row>
    <row r="602" spans="1:15" s="9" customFormat="1">
      <c r="A602" s="19"/>
      <c r="B602" s="19"/>
      <c r="C602" s="328"/>
      <c r="D602" s="20"/>
      <c r="E602" s="20"/>
      <c r="F602" s="56"/>
      <c r="G602" s="252"/>
      <c r="H602" s="235"/>
      <c r="I602" s="235"/>
      <c r="J602" s="82"/>
      <c r="K602" s="82"/>
      <c r="L602" s="82"/>
      <c r="M602" s="82"/>
      <c r="N602" s="44"/>
      <c r="O602" s="60"/>
    </row>
    <row r="603" spans="1:15" s="9" customFormat="1" ht="42.75">
      <c r="A603" s="19">
        <v>199</v>
      </c>
      <c r="B603" s="85" t="str">
        <f>$B$570</f>
        <v xml:space="preserve">UWSSD </v>
      </c>
      <c r="C603" s="355" t="s">
        <v>227</v>
      </c>
      <c r="D603" s="20" t="s">
        <v>31</v>
      </c>
      <c r="E603" s="20" t="str">
        <f>$E$567</f>
        <v>UGX</v>
      </c>
      <c r="F603" s="56">
        <v>27056800000</v>
      </c>
      <c r="G603" s="252" t="str">
        <f>G594</f>
        <v xml:space="preserve">DONOR </v>
      </c>
      <c r="H603" s="235" t="s">
        <v>223</v>
      </c>
      <c r="I603" s="235" t="s">
        <v>353</v>
      </c>
      <c r="J603" s="82">
        <v>43781</v>
      </c>
      <c r="K603" s="82">
        <f>J603+30</f>
        <v>43811</v>
      </c>
      <c r="L603" s="82">
        <f>K603+30</f>
        <v>43841</v>
      </c>
      <c r="M603" s="82">
        <f>L603+30</f>
        <v>43871</v>
      </c>
      <c r="N603" s="82">
        <f>M603+30</f>
        <v>43901</v>
      </c>
      <c r="O603" s="60"/>
    </row>
    <row r="604" spans="1:15" s="9" customFormat="1">
      <c r="A604" s="19"/>
      <c r="B604" s="19"/>
      <c r="C604" s="328"/>
      <c r="D604" s="20" t="s">
        <v>27</v>
      </c>
      <c r="E604" s="20"/>
      <c r="F604" s="56"/>
      <c r="G604" s="252"/>
      <c r="H604" s="235"/>
      <c r="I604" s="235"/>
      <c r="J604" s="82"/>
      <c r="K604" s="82"/>
      <c r="L604" s="82"/>
      <c r="M604" s="82"/>
      <c r="N604" s="44"/>
      <c r="O604" s="60"/>
    </row>
    <row r="605" spans="1:15" s="9" customFormat="1">
      <c r="A605" s="19"/>
      <c r="B605" s="19"/>
      <c r="C605" s="328"/>
      <c r="D605" s="20"/>
      <c r="E605" s="20"/>
      <c r="F605" s="56"/>
      <c r="G605" s="252"/>
      <c r="H605" s="235"/>
      <c r="I605" s="235"/>
      <c r="J605" s="82"/>
      <c r="K605" s="82"/>
      <c r="L605" s="82"/>
      <c r="M605" s="82"/>
      <c r="N605" s="44"/>
      <c r="O605" s="60"/>
    </row>
    <row r="606" spans="1:15" s="9" customFormat="1" ht="42.75">
      <c r="A606" s="19">
        <v>200</v>
      </c>
      <c r="B606" s="85" t="str">
        <f>$B$570</f>
        <v xml:space="preserve">UWSSD </v>
      </c>
      <c r="C606" s="329" t="s">
        <v>228</v>
      </c>
      <c r="D606" s="20" t="s">
        <v>26</v>
      </c>
      <c r="E606" s="20" t="str">
        <f>E603</f>
        <v>UGX</v>
      </c>
      <c r="F606" s="56">
        <v>14427800000</v>
      </c>
      <c r="G606" s="252" t="str">
        <f>G603</f>
        <v xml:space="preserve">DONOR </v>
      </c>
      <c r="H606" s="235" t="str">
        <f>H603</f>
        <v>OCB</v>
      </c>
      <c r="I606" s="235" t="s">
        <v>353</v>
      </c>
      <c r="J606" s="82">
        <v>43781</v>
      </c>
      <c r="K606" s="82">
        <f>J606+30</f>
        <v>43811</v>
      </c>
      <c r="L606" s="82">
        <f>K606+30</f>
        <v>43841</v>
      </c>
      <c r="M606" s="82">
        <f>L606+30</f>
        <v>43871</v>
      </c>
      <c r="N606" s="82">
        <f>M606+30</f>
        <v>43901</v>
      </c>
      <c r="O606" s="60"/>
    </row>
    <row r="607" spans="1:15" s="9" customFormat="1">
      <c r="A607" s="19"/>
      <c r="B607" s="19"/>
      <c r="C607" s="328"/>
      <c r="D607" s="20" t="s">
        <v>27</v>
      </c>
      <c r="E607" s="20"/>
      <c r="F607" s="56"/>
      <c r="G607" s="252"/>
      <c r="H607" s="235"/>
      <c r="I607" s="235"/>
      <c r="J607" s="82"/>
      <c r="K607" s="82"/>
      <c r="L607" s="82"/>
      <c r="M607" s="82"/>
      <c r="N607" s="44"/>
      <c r="O607" s="60"/>
    </row>
    <row r="608" spans="1:15" s="9" customFormat="1">
      <c r="A608" s="19"/>
      <c r="B608" s="19"/>
      <c r="C608" s="328"/>
      <c r="D608" s="20"/>
      <c r="E608" s="20"/>
      <c r="F608" s="56"/>
      <c r="G608" s="252"/>
      <c r="H608" s="235"/>
      <c r="I608" s="235"/>
      <c r="J608" s="82"/>
      <c r="K608" s="82"/>
      <c r="L608" s="82"/>
      <c r="M608" s="82"/>
      <c r="N608" s="44"/>
      <c r="O608" s="60"/>
    </row>
    <row r="609" spans="1:15" s="9" customFormat="1" ht="42.75">
      <c r="A609" s="19">
        <v>201</v>
      </c>
      <c r="B609" s="85" t="str">
        <f>$B$570</f>
        <v xml:space="preserve">UWSSD </v>
      </c>
      <c r="C609" s="329" t="s">
        <v>229</v>
      </c>
      <c r="D609" s="20" t="s">
        <v>26</v>
      </c>
      <c r="E609" s="20" t="str">
        <f>E603</f>
        <v>UGX</v>
      </c>
      <c r="F609" s="56">
        <v>28675000000</v>
      </c>
      <c r="G609" s="252" t="str">
        <f>G603</f>
        <v xml:space="preserve">DONOR </v>
      </c>
      <c r="H609" s="235" t="str">
        <f>H603</f>
        <v>OCB</v>
      </c>
      <c r="I609" s="235" t="s">
        <v>353</v>
      </c>
      <c r="J609" s="82">
        <v>43781</v>
      </c>
      <c r="K609" s="82">
        <f>J609+30</f>
        <v>43811</v>
      </c>
      <c r="L609" s="82">
        <f>K609+30</f>
        <v>43841</v>
      </c>
      <c r="M609" s="82">
        <f>L609+30</f>
        <v>43871</v>
      </c>
      <c r="N609" s="82">
        <f>M609+30</f>
        <v>43901</v>
      </c>
      <c r="O609" s="60"/>
    </row>
    <row r="610" spans="1:15" s="9" customFormat="1">
      <c r="A610" s="19"/>
      <c r="B610" s="19"/>
      <c r="C610" s="328"/>
      <c r="D610" s="20" t="s">
        <v>27</v>
      </c>
      <c r="E610" s="20"/>
      <c r="F610" s="56"/>
      <c r="G610" s="252"/>
      <c r="H610" s="235"/>
      <c r="I610" s="235"/>
      <c r="J610" s="82"/>
      <c r="K610" s="82"/>
      <c r="L610" s="82"/>
      <c r="M610" s="82"/>
      <c r="N610" s="44"/>
      <c r="O610" s="60"/>
    </row>
    <row r="611" spans="1:15" s="9" customFormat="1">
      <c r="A611" s="19"/>
      <c r="B611" s="19"/>
      <c r="C611" s="328"/>
      <c r="D611" s="20"/>
      <c r="E611" s="20"/>
      <c r="F611" s="56"/>
      <c r="G611" s="252"/>
      <c r="H611" s="235"/>
      <c r="I611" s="235"/>
      <c r="J611" s="82"/>
      <c r="K611" s="82"/>
      <c r="L611" s="82"/>
      <c r="M611" s="82"/>
      <c r="N611" s="44"/>
      <c r="O611" s="60"/>
    </row>
    <row r="612" spans="1:15" s="9" customFormat="1" ht="42.75">
      <c r="A612" s="19">
        <v>202</v>
      </c>
      <c r="B612" s="85" t="str">
        <f>$B$570</f>
        <v xml:space="preserve">UWSSD </v>
      </c>
      <c r="C612" s="329" t="s">
        <v>230</v>
      </c>
      <c r="D612" s="20" t="s">
        <v>26</v>
      </c>
      <c r="E612" s="20" t="str">
        <f>E606</f>
        <v>UGX</v>
      </c>
      <c r="F612" s="56">
        <v>8115800000</v>
      </c>
      <c r="G612" s="252" t="str">
        <f>G606</f>
        <v xml:space="preserve">DONOR </v>
      </c>
      <c r="H612" s="235" t="str">
        <f>H606</f>
        <v>OCB</v>
      </c>
      <c r="I612" s="235" t="s">
        <v>353</v>
      </c>
      <c r="J612" s="82">
        <v>43781</v>
      </c>
      <c r="K612" s="82">
        <f>J612+30</f>
        <v>43811</v>
      </c>
      <c r="L612" s="82">
        <f>K612+30</f>
        <v>43841</v>
      </c>
      <c r="M612" s="82">
        <f>L612+30</f>
        <v>43871</v>
      </c>
      <c r="N612" s="82">
        <f>M612+30</f>
        <v>43901</v>
      </c>
      <c r="O612" s="60"/>
    </row>
    <row r="613" spans="1:15" s="9" customFormat="1">
      <c r="A613" s="19"/>
      <c r="B613" s="19"/>
      <c r="C613" s="328"/>
      <c r="D613" s="20" t="s">
        <v>27</v>
      </c>
      <c r="E613" s="20"/>
      <c r="F613" s="56"/>
      <c r="G613" s="252"/>
      <c r="H613" s="235"/>
      <c r="I613" s="235"/>
      <c r="J613" s="82"/>
      <c r="K613" s="82"/>
      <c r="L613" s="82"/>
      <c r="M613" s="82"/>
      <c r="N613" s="44"/>
      <c r="O613" s="60"/>
    </row>
    <row r="614" spans="1:15" s="9" customFormat="1">
      <c r="A614" s="19"/>
      <c r="B614" s="19"/>
      <c r="C614" s="328"/>
      <c r="D614" s="20"/>
      <c r="E614" s="20"/>
      <c r="F614" s="56"/>
      <c r="G614" s="252"/>
      <c r="H614" s="235"/>
      <c r="I614" s="235"/>
      <c r="J614" s="82"/>
      <c r="K614" s="82"/>
      <c r="L614" s="82"/>
      <c r="M614" s="82"/>
      <c r="N614" s="44"/>
      <c r="O614" s="60"/>
    </row>
    <row r="615" spans="1:15" s="9" customFormat="1" ht="83.25">
      <c r="A615" s="19">
        <v>203</v>
      </c>
      <c r="B615" s="85" t="str">
        <f>$B$570</f>
        <v xml:space="preserve">UWSSD </v>
      </c>
      <c r="C615" s="329" t="s">
        <v>246</v>
      </c>
      <c r="D615" s="20" t="s">
        <v>26</v>
      </c>
      <c r="E615" s="20" t="str">
        <f>E609</f>
        <v>UGX</v>
      </c>
      <c r="F615" s="56">
        <v>38276230232</v>
      </c>
      <c r="G615" s="252" t="s">
        <v>47</v>
      </c>
      <c r="H615" s="235" t="str">
        <f>H609</f>
        <v>OCB</v>
      </c>
      <c r="I615" s="235" t="s">
        <v>353</v>
      </c>
      <c r="J615" s="82">
        <v>43781</v>
      </c>
      <c r="K615" s="82">
        <f>J615+30</f>
        <v>43811</v>
      </c>
      <c r="L615" s="82">
        <f>K615+30</f>
        <v>43841</v>
      </c>
      <c r="M615" s="82">
        <f>L615+30</f>
        <v>43871</v>
      </c>
      <c r="N615" s="82">
        <f>M615+30</f>
        <v>43901</v>
      </c>
      <c r="O615" s="60"/>
    </row>
    <row r="616" spans="1:15" s="9" customFormat="1">
      <c r="A616" s="19"/>
      <c r="B616" s="19"/>
      <c r="C616" s="328"/>
      <c r="D616" s="20" t="s">
        <v>27</v>
      </c>
      <c r="E616" s="20"/>
      <c r="F616" s="56"/>
      <c r="G616" s="235"/>
      <c r="H616" s="235"/>
      <c r="I616" s="82"/>
      <c r="J616" s="82"/>
      <c r="K616" s="82"/>
      <c r="L616" s="82"/>
      <c r="M616" s="235"/>
      <c r="N616" s="44"/>
      <c r="O616" s="60"/>
    </row>
    <row r="617" spans="1:15" s="9" customFormat="1">
      <c r="A617" s="19"/>
      <c r="B617" s="19"/>
      <c r="C617" s="328"/>
      <c r="D617" s="20"/>
      <c r="E617" s="20"/>
      <c r="F617" s="56"/>
      <c r="G617" s="235"/>
      <c r="H617" s="235"/>
      <c r="I617" s="82"/>
      <c r="J617" s="82"/>
      <c r="K617" s="82"/>
      <c r="L617" s="82"/>
      <c r="M617" s="235"/>
      <c r="N617" s="44"/>
      <c r="O617" s="60"/>
    </row>
    <row r="618" spans="1:15" s="9" customFormat="1" ht="103.5">
      <c r="A618" s="19">
        <v>204</v>
      </c>
      <c r="B618" s="85" t="str">
        <f>$B$570</f>
        <v xml:space="preserve">UWSSD </v>
      </c>
      <c r="C618" s="329" t="s">
        <v>248</v>
      </c>
      <c r="D618" s="20" t="s">
        <v>26</v>
      </c>
      <c r="E618" s="20" t="str">
        <f>E612</f>
        <v>UGX</v>
      </c>
      <c r="F618" s="56">
        <v>27851586966</v>
      </c>
      <c r="G618" s="252" t="s">
        <v>47</v>
      </c>
      <c r="H618" s="235" t="str">
        <f>H612</f>
        <v>OCB</v>
      </c>
      <c r="I618" s="235" t="s">
        <v>353</v>
      </c>
      <c r="J618" s="82">
        <v>43781</v>
      </c>
      <c r="K618" s="82">
        <f>J618+30</f>
        <v>43811</v>
      </c>
      <c r="L618" s="82">
        <f>K618+30</f>
        <v>43841</v>
      </c>
      <c r="M618" s="82">
        <f>L618+30</f>
        <v>43871</v>
      </c>
      <c r="N618" s="82">
        <f>M618+30</f>
        <v>43901</v>
      </c>
      <c r="O618" s="60"/>
    </row>
    <row r="619" spans="1:15" s="9" customFormat="1">
      <c r="A619" s="19"/>
      <c r="B619" s="19"/>
      <c r="C619" s="328"/>
      <c r="D619" s="20" t="s">
        <v>27</v>
      </c>
      <c r="E619" s="20"/>
      <c r="F619" s="56"/>
      <c r="G619" s="235"/>
      <c r="H619" s="235"/>
      <c r="I619" s="82"/>
      <c r="J619" s="82"/>
      <c r="K619" s="82"/>
      <c r="L619" s="82"/>
      <c r="M619" s="235"/>
      <c r="N619" s="44"/>
      <c r="O619" s="60"/>
    </row>
    <row r="620" spans="1:15" s="9" customFormat="1">
      <c r="A620" s="19"/>
      <c r="B620" s="19"/>
      <c r="C620" s="329"/>
      <c r="D620" s="20"/>
      <c r="E620" s="20"/>
      <c r="F620" s="56"/>
      <c r="G620" s="235"/>
      <c r="H620" s="235"/>
      <c r="I620" s="82"/>
      <c r="J620" s="82"/>
      <c r="K620" s="82"/>
      <c r="L620" s="82"/>
      <c r="M620" s="235"/>
      <c r="N620" s="44"/>
      <c r="O620" s="60"/>
    </row>
    <row r="621" spans="1:15" s="9" customFormat="1" ht="63">
      <c r="A621" s="19">
        <v>205</v>
      </c>
      <c r="B621" s="85" t="str">
        <f>$B$570</f>
        <v xml:space="preserve">UWSSD </v>
      </c>
      <c r="C621" s="329" t="s">
        <v>250</v>
      </c>
      <c r="D621" s="92" t="s">
        <v>26</v>
      </c>
      <c r="E621" s="92" t="s">
        <v>38</v>
      </c>
      <c r="F621" s="93">
        <v>3692250000</v>
      </c>
      <c r="G621" s="256" t="s">
        <v>47</v>
      </c>
      <c r="H621" s="235" t="str">
        <f>H615</f>
        <v>OCB</v>
      </c>
      <c r="I621" s="235" t="s">
        <v>50</v>
      </c>
      <c r="J621" s="82">
        <v>43781</v>
      </c>
      <c r="K621" s="82">
        <f>J621+30</f>
        <v>43811</v>
      </c>
      <c r="L621" s="82">
        <f>K621+30</f>
        <v>43841</v>
      </c>
      <c r="M621" s="82">
        <f>L621+30</f>
        <v>43871</v>
      </c>
      <c r="N621" s="82">
        <f>M621+30</f>
        <v>43901</v>
      </c>
      <c r="O621" s="60"/>
    </row>
    <row r="622" spans="1:15" s="9" customFormat="1">
      <c r="A622" s="19"/>
      <c r="B622" s="19"/>
      <c r="C622" s="328"/>
      <c r="D622" s="20" t="s">
        <v>27</v>
      </c>
      <c r="E622" s="20"/>
      <c r="F622" s="56"/>
      <c r="G622" s="252"/>
      <c r="H622" s="235"/>
      <c r="I622" s="235"/>
      <c r="J622" s="82"/>
      <c r="K622" s="82"/>
      <c r="L622" s="82"/>
      <c r="M622" s="82"/>
      <c r="N622" s="44"/>
      <c r="O622" s="60"/>
    </row>
    <row r="623" spans="1:15" s="9" customFormat="1">
      <c r="A623" s="19"/>
      <c r="B623" s="19"/>
      <c r="C623" s="328"/>
      <c r="D623" s="20"/>
      <c r="E623" s="20"/>
      <c r="F623" s="56"/>
      <c r="G623" s="252"/>
      <c r="H623" s="235"/>
      <c r="I623" s="235"/>
      <c r="J623" s="82"/>
      <c r="K623" s="82"/>
      <c r="L623" s="82"/>
      <c r="M623" s="82"/>
      <c r="N623" s="44"/>
      <c r="O623" s="60"/>
    </row>
    <row r="624" spans="1:15" s="9" customFormat="1" ht="63">
      <c r="A624" s="19">
        <v>206</v>
      </c>
      <c r="B624" s="85" t="str">
        <f>$B$570</f>
        <v xml:space="preserve">UWSSD </v>
      </c>
      <c r="C624" s="329" t="s">
        <v>251</v>
      </c>
      <c r="D624" s="20" t="s">
        <v>26</v>
      </c>
      <c r="E624" s="20" t="str">
        <f>E618</f>
        <v>UGX</v>
      </c>
      <c r="F624" s="56">
        <v>2034429750</v>
      </c>
      <c r="G624" s="252" t="str">
        <f>$G$621</f>
        <v>World Bank/ GOU</v>
      </c>
      <c r="H624" s="235" t="str">
        <f>H618</f>
        <v>OCB</v>
      </c>
      <c r="I624" s="235" t="s">
        <v>50</v>
      </c>
      <c r="J624" s="82">
        <v>43781</v>
      </c>
      <c r="K624" s="82">
        <f>J624+30</f>
        <v>43811</v>
      </c>
      <c r="L624" s="82">
        <f>K624+30</f>
        <v>43841</v>
      </c>
      <c r="M624" s="82">
        <f>L624+30</f>
        <v>43871</v>
      </c>
      <c r="N624" s="82">
        <f>M624+30</f>
        <v>43901</v>
      </c>
      <c r="O624" s="60"/>
    </row>
    <row r="625" spans="1:15" s="9" customFormat="1">
      <c r="A625" s="19"/>
      <c r="B625" s="19"/>
      <c r="C625" s="328"/>
      <c r="D625" s="20" t="s">
        <v>27</v>
      </c>
      <c r="E625" s="20"/>
      <c r="F625" s="56"/>
      <c r="G625" s="252"/>
      <c r="H625" s="235"/>
      <c r="I625" s="235"/>
      <c r="J625" s="82"/>
      <c r="K625" s="82"/>
      <c r="L625" s="82"/>
      <c r="M625" s="82"/>
      <c r="N625" s="44"/>
      <c r="O625" s="60"/>
    </row>
    <row r="626" spans="1:15" s="9" customFormat="1">
      <c r="A626" s="19"/>
      <c r="B626" s="19"/>
      <c r="C626" s="328"/>
      <c r="D626" s="20"/>
      <c r="E626" s="20"/>
      <c r="F626" s="56"/>
      <c r="G626" s="252"/>
      <c r="H626" s="235"/>
      <c r="I626" s="235"/>
      <c r="J626" s="82"/>
      <c r="K626" s="82"/>
      <c r="L626" s="82"/>
      <c r="M626" s="82"/>
      <c r="N626" s="44"/>
      <c r="O626" s="60"/>
    </row>
    <row r="627" spans="1:15" s="9" customFormat="1" ht="123.75">
      <c r="A627" s="19">
        <v>207</v>
      </c>
      <c r="B627" s="85" t="str">
        <f>$B$570</f>
        <v xml:space="preserve">UWSSD </v>
      </c>
      <c r="C627" s="329" t="s">
        <v>252</v>
      </c>
      <c r="D627" s="20" t="s">
        <v>26</v>
      </c>
      <c r="E627" s="20" t="str">
        <f>E621</f>
        <v>UGX</v>
      </c>
      <c r="F627" s="56">
        <v>3038721750</v>
      </c>
      <c r="G627" s="256" t="s">
        <v>47</v>
      </c>
      <c r="H627" s="235" t="s">
        <v>361</v>
      </c>
      <c r="I627" s="235" t="s">
        <v>362</v>
      </c>
      <c r="J627" s="82">
        <v>43815</v>
      </c>
      <c r="K627" s="82">
        <f>J627+30</f>
        <v>43845</v>
      </c>
      <c r="L627" s="82">
        <f>K627+30</f>
        <v>43875</v>
      </c>
      <c r="M627" s="82">
        <f>L627+30</f>
        <v>43905</v>
      </c>
      <c r="N627" s="82">
        <f>M627+30</f>
        <v>43935</v>
      </c>
      <c r="O627" s="60"/>
    </row>
    <row r="628" spans="1:15" s="9" customFormat="1">
      <c r="A628" s="19"/>
      <c r="B628" s="19"/>
      <c r="C628" s="328"/>
      <c r="D628" s="20" t="s">
        <v>27</v>
      </c>
      <c r="E628" s="20"/>
      <c r="F628" s="56"/>
      <c r="G628" s="252"/>
      <c r="H628" s="235"/>
      <c r="I628" s="235"/>
      <c r="J628" s="82"/>
      <c r="K628" s="82"/>
      <c r="L628" s="82"/>
      <c r="M628" s="82"/>
      <c r="N628" s="44"/>
      <c r="O628" s="60"/>
    </row>
    <row r="629" spans="1:15" s="9" customFormat="1" ht="105" customHeight="1">
      <c r="A629" s="19">
        <v>208</v>
      </c>
      <c r="B629" s="85" t="str">
        <f>$B$570</f>
        <v xml:space="preserve">UWSSD </v>
      </c>
      <c r="C629" s="329" t="s">
        <v>253</v>
      </c>
      <c r="D629" s="20" t="s">
        <v>26</v>
      </c>
      <c r="E629" s="20" t="str">
        <f>$E$627</f>
        <v>UGX</v>
      </c>
      <c r="F629" s="56">
        <v>1831356000</v>
      </c>
      <c r="G629" s="256" t="s">
        <v>47</v>
      </c>
      <c r="H629" s="235" t="str">
        <f t="shared" ref="H629:N629" si="40">H627</f>
        <v>LCB</v>
      </c>
      <c r="I629" s="235" t="str">
        <f t="shared" si="40"/>
        <v xml:space="preserve">Lumsum </v>
      </c>
      <c r="J629" s="82">
        <f t="shared" si="40"/>
        <v>43815</v>
      </c>
      <c r="K629" s="82">
        <f t="shared" si="40"/>
        <v>43845</v>
      </c>
      <c r="L629" s="82">
        <f t="shared" si="40"/>
        <v>43875</v>
      </c>
      <c r="M629" s="82">
        <f t="shared" si="40"/>
        <v>43905</v>
      </c>
      <c r="N629" s="44">
        <f t="shared" si="40"/>
        <v>43935</v>
      </c>
      <c r="O629" s="60"/>
    </row>
    <row r="630" spans="1:15" s="9" customFormat="1">
      <c r="A630" s="19"/>
      <c r="B630" s="19"/>
      <c r="C630" s="328"/>
      <c r="D630" s="20" t="s">
        <v>27</v>
      </c>
      <c r="E630" s="20"/>
      <c r="F630" s="56"/>
      <c r="G630" s="256"/>
      <c r="H630" s="235"/>
      <c r="I630" s="235"/>
      <c r="J630" s="82"/>
      <c r="K630" s="82"/>
      <c r="L630" s="82"/>
      <c r="M630" s="82"/>
      <c r="N630" s="44"/>
      <c r="O630" s="60"/>
    </row>
    <row r="631" spans="1:15" s="9" customFormat="1">
      <c r="A631" s="19"/>
      <c r="B631" s="19"/>
      <c r="C631" s="328"/>
      <c r="D631" s="20"/>
      <c r="E631" s="20"/>
      <c r="F631" s="56"/>
      <c r="G631" s="252"/>
      <c r="H631" s="235"/>
      <c r="I631" s="235"/>
      <c r="J631" s="82"/>
      <c r="K631" s="82"/>
      <c r="L631" s="82"/>
      <c r="M631" s="82"/>
      <c r="N631" s="44"/>
      <c r="O631" s="60"/>
    </row>
    <row r="632" spans="1:15" s="9" customFormat="1" ht="120" customHeight="1">
      <c r="A632" s="19">
        <v>209</v>
      </c>
      <c r="B632" s="85" t="s">
        <v>261</v>
      </c>
      <c r="C632" s="329" t="s">
        <v>260</v>
      </c>
      <c r="D632" s="20" t="s">
        <v>26</v>
      </c>
      <c r="E632" s="20" t="str">
        <f>$E$627</f>
        <v>UGX</v>
      </c>
      <c r="F632" s="56">
        <v>2200000000</v>
      </c>
      <c r="G632" s="256" t="s">
        <v>63</v>
      </c>
      <c r="H632" s="235" t="s">
        <v>65</v>
      </c>
      <c r="I632" s="235" t="s">
        <v>353</v>
      </c>
      <c r="J632" s="82">
        <f>J627</f>
        <v>43815</v>
      </c>
      <c r="K632" s="82">
        <f>K627</f>
        <v>43845</v>
      </c>
      <c r="L632" s="82">
        <f>L627</f>
        <v>43875</v>
      </c>
      <c r="M632" s="82">
        <f>M627</f>
        <v>43905</v>
      </c>
      <c r="N632" s="82">
        <f>N627</f>
        <v>43935</v>
      </c>
      <c r="O632" s="60"/>
    </row>
    <row r="633" spans="1:15" s="9" customFormat="1">
      <c r="A633" s="19"/>
      <c r="B633" s="19"/>
      <c r="C633" s="329"/>
      <c r="D633" s="20" t="s">
        <v>27</v>
      </c>
      <c r="E633" s="20"/>
      <c r="F633" s="56"/>
      <c r="G633" s="252"/>
      <c r="H633" s="235"/>
      <c r="I633" s="235"/>
      <c r="J633" s="82"/>
      <c r="K633" s="82"/>
      <c r="L633" s="82"/>
      <c r="M633" s="82"/>
      <c r="N633" s="44"/>
      <c r="O633" s="60"/>
    </row>
    <row r="634" spans="1:15" s="9" customFormat="1">
      <c r="A634" s="19"/>
      <c r="B634" s="19"/>
      <c r="C634" s="329"/>
      <c r="D634" s="20"/>
      <c r="E634" s="20"/>
      <c r="F634" s="56"/>
      <c r="G634" s="252"/>
      <c r="H634" s="235"/>
      <c r="I634" s="235"/>
      <c r="J634" s="82"/>
      <c r="K634" s="82"/>
      <c r="L634" s="82"/>
      <c r="M634" s="82"/>
      <c r="N634" s="44"/>
      <c r="O634" s="60"/>
    </row>
    <row r="635" spans="1:15" s="9" customFormat="1" ht="42.75">
      <c r="A635" s="19">
        <v>210</v>
      </c>
      <c r="B635" s="85" t="s">
        <v>261</v>
      </c>
      <c r="C635" s="329" t="s">
        <v>262</v>
      </c>
      <c r="D635" s="20" t="s">
        <v>26</v>
      </c>
      <c r="E635" s="20" t="str">
        <f>$E$627</f>
        <v>UGX</v>
      </c>
      <c r="F635" s="56">
        <v>1000000000</v>
      </c>
      <c r="G635" s="256" t="s">
        <v>63</v>
      </c>
      <c r="H635" s="235" t="s">
        <v>65</v>
      </c>
      <c r="I635" s="235" t="s">
        <v>353</v>
      </c>
      <c r="J635" s="82">
        <v>43773</v>
      </c>
      <c r="K635" s="82">
        <f>J635+20</f>
        <v>43793</v>
      </c>
      <c r="L635" s="82">
        <f>K635+20</f>
        <v>43813</v>
      </c>
      <c r="M635" s="82">
        <f>L635+20</f>
        <v>43833</v>
      </c>
      <c r="N635" s="82">
        <f>M635+20</f>
        <v>43853</v>
      </c>
      <c r="O635" s="60"/>
    </row>
    <row r="636" spans="1:15" s="9" customFormat="1">
      <c r="A636" s="19"/>
      <c r="B636" s="19"/>
      <c r="C636" s="328"/>
      <c r="D636" s="20" t="s">
        <v>27</v>
      </c>
      <c r="E636" s="20"/>
      <c r="F636" s="56"/>
      <c r="G636" s="252"/>
      <c r="H636" s="235"/>
      <c r="I636" s="235"/>
      <c r="J636" s="82"/>
      <c r="K636" s="82"/>
      <c r="L636" s="82"/>
      <c r="M636" s="82"/>
      <c r="N636" s="44"/>
      <c r="O636" s="60"/>
    </row>
    <row r="637" spans="1:15" s="9" customFormat="1">
      <c r="A637" s="19"/>
      <c r="B637" s="19"/>
      <c r="C637" s="328"/>
      <c r="D637" s="20"/>
      <c r="E637" s="20"/>
      <c r="F637" s="56"/>
      <c r="G637" s="252"/>
      <c r="H637" s="235"/>
      <c r="I637" s="235"/>
      <c r="J637" s="82"/>
      <c r="K637" s="82"/>
      <c r="L637" s="82"/>
      <c r="M637" s="82"/>
      <c r="N637" s="44"/>
      <c r="O637" s="60"/>
    </row>
    <row r="638" spans="1:15" s="9" customFormat="1" ht="42.75">
      <c r="A638" s="19">
        <v>211</v>
      </c>
      <c r="B638" s="85" t="s">
        <v>261</v>
      </c>
      <c r="C638" s="329" t="s">
        <v>263</v>
      </c>
      <c r="D638" s="20" t="s">
        <v>26</v>
      </c>
      <c r="E638" s="20" t="str">
        <f>$E$627</f>
        <v>UGX</v>
      </c>
      <c r="F638" s="56">
        <v>400000000</v>
      </c>
      <c r="G638" s="256" t="s">
        <v>63</v>
      </c>
      <c r="H638" s="235" t="s">
        <v>75</v>
      </c>
      <c r="I638" s="235" t="s">
        <v>353</v>
      </c>
      <c r="J638" s="82">
        <v>43773</v>
      </c>
      <c r="K638" s="82">
        <f>J638+20</f>
        <v>43793</v>
      </c>
      <c r="L638" s="82">
        <f>K638+20</f>
        <v>43813</v>
      </c>
      <c r="M638" s="82">
        <f>L638+20</f>
        <v>43833</v>
      </c>
      <c r="N638" s="82">
        <f>M638+20</f>
        <v>43853</v>
      </c>
      <c r="O638" s="60"/>
    </row>
    <row r="639" spans="1:15" s="9" customFormat="1">
      <c r="A639" s="19"/>
      <c r="B639" s="19"/>
      <c r="C639" s="328"/>
      <c r="D639" s="20" t="s">
        <v>27</v>
      </c>
      <c r="E639" s="20"/>
      <c r="F639" s="56"/>
      <c r="G639" s="252"/>
      <c r="H639" s="235"/>
      <c r="I639" s="235"/>
      <c r="J639" s="82"/>
      <c r="K639" s="82"/>
      <c r="L639" s="82"/>
      <c r="M639" s="82"/>
      <c r="N639" s="44"/>
      <c r="O639" s="60"/>
    </row>
    <row r="640" spans="1:15" s="9" customFormat="1">
      <c r="A640" s="19"/>
      <c r="B640" s="19"/>
      <c r="C640" s="328"/>
      <c r="D640" s="20"/>
      <c r="E640" s="20"/>
      <c r="F640" s="56"/>
      <c r="G640" s="252"/>
      <c r="H640" s="235"/>
      <c r="I640" s="235"/>
      <c r="J640" s="82"/>
      <c r="K640" s="82"/>
      <c r="L640" s="82"/>
      <c r="M640" s="82"/>
      <c r="N640" s="44"/>
      <c r="O640" s="60"/>
    </row>
    <row r="641" spans="1:15" s="9" customFormat="1" ht="42.75">
      <c r="A641" s="19">
        <v>212</v>
      </c>
      <c r="B641" s="85" t="s">
        <v>261</v>
      </c>
      <c r="C641" s="329" t="s">
        <v>264</v>
      </c>
      <c r="D641" s="20" t="s">
        <v>26</v>
      </c>
      <c r="E641" s="20" t="str">
        <f>$E$627</f>
        <v>UGX</v>
      </c>
      <c r="F641" s="56">
        <v>800000000</v>
      </c>
      <c r="G641" s="256" t="s">
        <v>63</v>
      </c>
      <c r="H641" s="235" t="s">
        <v>65</v>
      </c>
      <c r="I641" s="235" t="s">
        <v>353</v>
      </c>
      <c r="J641" s="82">
        <v>43773</v>
      </c>
      <c r="K641" s="82">
        <f>J641+20</f>
        <v>43793</v>
      </c>
      <c r="L641" s="82">
        <f>K641+20</f>
        <v>43813</v>
      </c>
      <c r="M641" s="82">
        <f>L641+20</f>
        <v>43833</v>
      </c>
      <c r="N641" s="82">
        <f>M641+20</f>
        <v>43853</v>
      </c>
      <c r="O641" s="60"/>
    </row>
    <row r="642" spans="1:15" s="9" customFormat="1">
      <c r="A642" s="19"/>
      <c r="B642" s="19"/>
      <c r="C642" s="328"/>
      <c r="D642" s="20" t="s">
        <v>27</v>
      </c>
      <c r="E642" s="20"/>
      <c r="F642" s="56"/>
      <c r="G642" s="252"/>
      <c r="H642" s="235"/>
      <c r="I642" s="235"/>
      <c r="J642" s="82"/>
      <c r="K642" s="82"/>
      <c r="L642" s="82"/>
      <c r="M642" s="82"/>
      <c r="N642" s="44"/>
      <c r="O642" s="60"/>
    </row>
    <row r="643" spans="1:15" s="9" customFormat="1">
      <c r="A643" s="19"/>
      <c r="B643" s="19"/>
      <c r="C643" s="328"/>
      <c r="D643" s="20"/>
      <c r="E643" s="20"/>
      <c r="F643" s="56"/>
      <c r="G643" s="252"/>
      <c r="H643" s="235"/>
      <c r="I643" s="235"/>
      <c r="J643" s="82"/>
      <c r="K643" s="82"/>
      <c r="L643" s="82"/>
      <c r="M643" s="82"/>
      <c r="N643" s="44"/>
      <c r="O643" s="60"/>
    </row>
    <row r="644" spans="1:15" s="9" customFormat="1" ht="42.75">
      <c r="A644" s="19">
        <v>213</v>
      </c>
      <c r="B644" s="85" t="s">
        <v>261</v>
      </c>
      <c r="C644" s="329" t="s">
        <v>265</v>
      </c>
      <c r="D644" s="20" t="s">
        <v>32</v>
      </c>
      <c r="E644" s="20" t="str">
        <f>$E$627</f>
        <v>UGX</v>
      </c>
      <c r="F644" s="56">
        <v>700000000</v>
      </c>
      <c r="G644" s="252" t="str">
        <f>G641</f>
        <v>GOU</v>
      </c>
      <c r="H644" s="235" t="str">
        <f>H641</f>
        <v>ODB</v>
      </c>
      <c r="I644" s="235" t="s">
        <v>353</v>
      </c>
      <c r="J644" s="82">
        <v>43773</v>
      </c>
      <c r="K644" s="82">
        <f>J644+20</f>
        <v>43793</v>
      </c>
      <c r="L644" s="82">
        <f>K644+20</f>
        <v>43813</v>
      </c>
      <c r="M644" s="82">
        <f>L644+20</f>
        <v>43833</v>
      </c>
      <c r="N644" s="82">
        <f>M644+20</f>
        <v>43853</v>
      </c>
      <c r="O644" s="60"/>
    </row>
    <row r="645" spans="1:15" s="9" customFormat="1">
      <c r="A645" s="19"/>
      <c r="B645" s="19"/>
      <c r="C645" s="328"/>
      <c r="D645" s="20" t="s">
        <v>27</v>
      </c>
      <c r="E645" s="20"/>
      <c r="F645" s="56"/>
      <c r="G645" s="252"/>
      <c r="H645" s="235"/>
      <c r="I645" s="235"/>
      <c r="J645" s="82"/>
      <c r="K645" s="82"/>
      <c r="L645" s="82"/>
      <c r="M645" s="82"/>
      <c r="N645" s="44"/>
      <c r="O645" s="60"/>
    </row>
    <row r="646" spans="1:15" s="9" customFormat="1">
      <c r="A646" s="19"/>
      <c r="B646" s="19"/>
      <c r="C646" s="328"/>
      <c r="D646" s="20"/>
      <c r="E646" s="20"/>
      <c r="F646" s="56"/>
      <c r="G646" s="252"/>
      <c r="H646" s="235"/>
      <c r="I646" s="235"/>
      <c r="J646" s="82"/>
      <c r="K646" s="82"/>
      <c r="L646" s="82"/>
      <c r="M646" s="82"/>
      <c r="N646" s="44"/>
      <c r="O646" s="60"/>
    </row>
    <row r="647" spans="1:15" s="9" customFormat="1" ht="42.75">
      <c r="A647" s="19">
        <v>214</v>
      </c>
      <c r="B647" s="85" t="str">
        <f>$B$644</f>
        <v>UWSSD/KWSSP</v>
      </c>
      <c r="C647" s="329" t="s">
        <v>266</v>
      </c>
      <c r="D647" s="20" t="s">
        <v>32</v>
      </c>
      <c r="E647" s="20" t="str">
        <f>$E$627</f>
        <v>UGX</v>
      </c>
      <c r="F647" s="56">
        <v>330000000</v>
      </c>
      <c r="G647" s="252" t="str">
        <f>G641</f>
        <v>GOU</v>
      </c>
      <c r="H647" s="235" t="s">
        <v>75</v>
      </c>
      <c r="I647" s="235" t="s">
        <v>353</v>
      </c>
      <c r="J647" s="82">
        <v>43773</v>
      </c>
      <c r="K647" s="82">
        <f>J647+20</f>
        <v>43793</v>
      </c>
      <c r="L647" s="82">
        <f>K647+20</f>
        <v>43813</v>
      </c>
      <c r="M647" s="82">
        <f>L647+20</f>
        <v>43833</v>
      </c>
      <c r="N647" s="82">
        <f>M647+20</f>
        <v>43853</v>
      </c>
      <c r="O647" s="60"/>
    </row>
    <row r="648" spans="1:15" s="9" customFormat="1">
      <c r="A648" s="19"/>
      <c r="B648" s="19"/>
      <c r="C648" s="328"/>
      <c r="D648" s="20" t="s">
        <v>27</v>
      </c>
      <c r="E648" s="20"/>
      <c r="F648" s="56"/>
      <c r="G648" s="252"/>
      <c r="H648" s="235"/>
      <c r="I648" s="235"/>
      <c r="J648" s="82"/>
      <c r="K648" s="82"/>
      <c r="L648" s="82"/>
      <c r="M648" s="82"/>
      <c r="N648" s="44"/>
      <c r="O648" s="60"/>
    </row>
    <row r="649" spans="1:15" s="9" customFormat="1">
      <c r="A649" s="19"/>
      <c r="B649" s="19"/>
      <c r="C649" s="328"/>
      <c r="D649" s="20"/>
      <c r="E649" s="20"/>
      <c r="F649" s="56"/>
      <c r="G649" s="252"/>
      <c r="H649" s="235"/>
      <c r="I649" s="235"/>
      <c r="J649" s="82"/>
      <c r="K649" s="82"/>
      <c r="L649" s="82"/>
      <c r="M649" s="82"/>
      <c r="N649" s="44"/>
      <c r="O649" s="60"/>
    </row>
    <row r="650" spans="1:15" s="9" customFormat="1" ht="42.75">
      <c r="A650" s="19">
        <v>215</v>
      </c>
      <c r="B650" s="85" t="str">
        <f>$B$647</f>
        <v>UWSSD/KWSSP</v>
      </c>
      <c r="C650" s="329" t="s">
        <v>267</v>
      </c>
      <c r="D650" s="20" t="s">
        <v>26</v>
      </c>
      <c r="E650" s="20" t="str">
        <f>E647</f>
        <v>UGX</v>
      </c>
      <c r="F650" s="56">
        <v>1500000000</v>
      </c>
      <c r="G650" s="252" t="str">
        <f>G647</f>
        <v>GOU</v>
      </c>
      <c r="H650" s="235" t="s">
        <v>65</v>
      </c>
      <c r="I650" s="235" t="s">
        <v>353</v>
      </c>
      <c r="J650" s="82">
        <v>43773</v>
      </c>
      <c r="K650" s="82">
        <f>J650+20</f>
        <v>43793</v>
      </c>
      <c r="L650" s="82">
        <f>K650+20</f>
        <v>43813</v>
      </c>
      <c r="M650" s="82">
        <f>L650+20</f>
        <v>43833</v>
      </c>
      <c r="N650" s="82">
        <f>M650+20</f>
        <v>43853</v>
      </c>
      <c r="O650" s="60"/>
    </row>
    <row r="651" spans="1:15" s="9" customFormat="1">
      <c r="A651" s="19"/>
      <c r="B651" s="19"/>
      <c r="C651" s="328"/>
      <c r="D651" s="20" t="s">
        <v>27</v>
      </c>
      <c r="E651" s="20"/>
      <c r="F651" s="56"/>
      <c r="G651" s="252"/>
      <c r="H651" s="235"/>
      <c r="I651" s="235"/>
      <c r="J651" s="82"/>
      <c r="K651" s="82"/>
      <c r="L651" s="82"/>
      <c r="M651" s="82"/>
      <c r="N651" s="44"/>
      <c r="O651" s="60"/>
    </row>
    <row r="652" spans="1:15" s="9" customFormat="1">
      <c r="A652" s="19"/>
      <c r="B652" s="19"/>
      <c r="C652" s="329"/>
      <c r="D652" s="20"/>
      <c r="E652" s="20"/>
      <c r="F652" s="56"/>
      <c r="G652" s="252"/>
      <c r="H652" s="235"/>
      <c r="I652" s="235"/>
      <c r="J652" s="82"/>
      <c r="K652" s="82"/>
      <c r="L652" s="82"/>
      <c r="M652" s="82"/>
      <c r="N652" s="44"/>
      <c r="O652" s="60"/>
    </row>
    <row r="653" spans="1:15" s="9" customFormat="1">
      <c r="A653" s="19">
        <v>216</v>
      </c>
      <c r="B653" s="85" t="s">
        <v>200</v>
      </c>
      <c r="C653" s="329" t="s">
        <v>285</v>
      </c>
      <c r="D653" s="20" t="s">
        <v>26</v>
      </c>
      <c r="E653" s="20" t="str">
        <f>E647</f>
        <v>UGX</v>
      </c>
      <c r="F653" s="56">
        <v>20000000</v>
      </c>
      <c r="G653" s="20" t="str">
        <f>G647</f>
        <v>GOU</v>
      </c>
      <c r="H653" s="19" t="s">
        <v>64</v>
      </c>
      <c r="I653" s="19" t="s">
        <v>50</v>
      </c>
      <c r="J653" s="82">
        <v>43773</v>
      </c>
      <c r="K653" s="82">
        <f>J653+20</f>
        <v>43793</v>
      </c>
      <c r="L653" s="82">
        <f>K653+20</f>
        <v>43813</v>
      </c>
      <c r="M653" s="82">
        <f>L653+20</f>
        <v>43833</v>
      </c>
      <c r="N653" s="82">
        <f>M653+20</f>
        <v>43853</v>
      </c>
      <c r="O653" s="60"/>
    </row>
    <row r="654" spans="1:15" s="9" customFormat="1">
      <c r="A654" s="19"/>
      <c r="B654" s="19"/>
      <c r="C654" s="329"/>
      <c r="D654" s="20" t="s">
        <v>27</v>
      </c>
      <c r="E654" s="20"/>
      <c r="F654" s="56"/>
      <c r="G654" s="20"/>
      <c r="H654" s="19"/>
      <c r="I654" s="19"/>
      <c r="J654" s="82"/>
      <c r="K654" s="82"/>
      <c r="L654" s="22"/>
      <c r="M654" s="22"/>
      <c r="N654" s="25"/>
      <c r="O654" s="60"/>
    </row>
    <row r="655" spans="1:15" s="9" customFormat="1">
      <c r="A655" s="19"/>
      <c r="B655" s="19"/>
      <c r="C655" s="329"/>
      <c r="D655" s="20"/>
      <c r="E655" s="20"/>
      <c r="F655" s="56"/>
      <c r="G655" s="20"/>
      <c r="H655" s="19"/>
      <c r="I655" s="19"/>
      <c r="J655" s="82"/>
      <c r="K655" s="82"/>
      <c r="L655" s="22"/>
      <c r="M655" s="22"/>
      <c r="N655" s="25"/>
      <c r="O655" s="60"/>
    </row>
    <row r="656" spans="1:15" s="9" customFormat="1">
      <c r="A656" s="19">
        <v>217</v>
      </c>
      <c r="B656" s="27" t="s">
        <v>200</v>
      </c>
      <c r="C656" s="329" t="s">
        <v>286</v>
      </c>
      <c r="D656" s="27" t="s">
        <v>26</v>
      </c>
      <c r="E656" s="27" t="str">
        <f>E647</f>
        <v>UGX</v>
      </c>
      <c r="F656" s="223">
        <v>35000000</v>
      </c>
      <c r="G656" s="27" t="str">
        <f>G647</f>
        <v>GOU</v>
      </c>
      <c r="H656" s="19" t="s">
        <v>64</v>
      </c>
      <c r="I656" s="19" t="s">
        <v>50</v>
      </c>
      <c r="J656" s="82">
        <v>43773</v>
      </c>
      <c r="K656" s="82">
        <f>J656+20</f>
        <v>43793</v>
      </c>
      <c r="L656" s="82">
        <f>K656+20</f>
        <v>43813</v>
      </c>
      <c r="M656" s="82">
        <f>L656+20</f>
        <v>43833</v>
      </c>
      <c r="N656" s="82">
        <f>M656+20</f>
        <v>43853</v>
      </c>
      <c r="O656" s="60"/>
    </row>
    <row r="657" spans="1:15" s="9" customFormat="1">
      <c r="A657" s="19"/>
      <c r="B657" s="27"/>
      <c r="C657" s="329"/>
      <c r="D657" s="27" t="s">
        <v>27</v>
      </c>
      <c r="E657" s="27"/>
      <c r="F657" s="27"/>
      <c r="G657" s="27"/>
      <c r="H657" s="27"/>
      <c r="I657" s="19"/>
      <c r="J657" s="82"/>
      <c r="K657" s="82"/>
      <c r="L657" s="22"/>
      <c r="M657" s="22"/>
      <c r="N657" s="25"/>
      <c r="O657" s="60"/>
    </row>
    <row r="658" spans="1:15" s="9" customFormat="1">
      <c r="A658" s="19"/>
      <c r="B658" s="27"/>
      <c r="C658" s="329"/>
      <c r="D658" s="27"/>
      <c r="E658" s="27"/>
      <c r="F658" s="27"/>
      <c r="G658" s="27"/>
      <c r="H658" s="27"/>
      <c r="I658" s="19"/>
      <c r="J658" s="82"/>
      <c r="K658" s="82"/>
      <c r="L658" s="22"/>
      <c r="M658" s="22"/>
      <c r="N658" s="25"/>
      <c r="O658" s="60"/>
    </row>
    <row r="659" spans="1:15" s="9" customFormat="1" ht="42.75">
      <c r="A659" s="19">
        <v>218</v>
      </c>
      <c r="B659" s="27" t="s">
        <v>287</v>
      </c>
      <c r="C659" s="329" t="str">
        <f>'[5]Procurement plan Supls'!$B$7</f>
        <v xml:space="preserve">Framework Contract for Supply Assorted and Printed stationery </v>
      </c>
      <c r="D659" s="27" t="s">
        <v>26</v>
      </c>
      <c r="E659" s="27" t="s">
        <v>38</v>
      </c>
      <c r="F659" s="223">
        <f>'[5]Procurement plan Supls'!$D$7</f>
        <v>226000000</v>
      </c>
      <c r="G659" s="27" t="s">
        <v>102</v>
      </c>
      <c r="H659" s="27" t="s">
        <v>65</v>
      </c>
      <c r="I659" s="235" t="s">
        <v>50</v>
      </c>
      <c r="J659" s="235">
        <v>43677</v>
      </c>
      <c r="K659" s="235">
        <f>J659+20</f>
        <v>43697</v>
      </c>
      <c r="L659" s="235">
        <f>K659+20</f>
        <v>43717</v>
      </c>
      <c r="M659" s="235">
        <f>L659+20</f>
        <v>43737</v>
      </c>
      <c r="N659" s="235">
        <f>M659+20</f>
        <v>43757</v>
      </c>
      <c r="O659" s="60"/>
    </row>
    <row r="660" spans="1:15" s="9" customFormat="1">
      <c r="A660" s="19"/>
      <c r="B660" s="27"/>
      <c r="C660" s="329"/>
      <c r="D660" s="27" t="s">
        <v>27</v>
      </c>
      <c r="E660" s="27"/>
      <c r="F660" s="27"/>
      <c r="G660" s="27"/>
      <c r="H660" s="27"/>
      <c r="I660" s="19"/>
      <c r="J660" s="82"/>
      <c r="K660" s="82"/>
      <c r="L660" s="22"/>
      <c r="M660" s="22"/>
      <c r="N660" s="25"/>
      <c r="O660" s="60"/>
    </row>
    <row r="661" spans="1:15" s="9" customFormat="1">
      <c r="A661" s="19"/>
      <c r="B661" s="27"/>
      <c r="C661" s="329"/>
      <c r="D661" s="27"/>
      <c r="E661" s="27"/>
      <c r="F661" s="27"/>
      <c r="G661" s="27"/>
      <c r="H661" s="27"/>
      <c r="I661" s="19"/>
      <c r="J661" s="82"/>
      <c r="K661" s="82"/>
      <c r="L661" s="22"/>
      <c r="M661" s="22"/>
      <c r="N661" s="25"/>
      <c r="O661" s="60"/>
    </row>
    <row r="662" spans="1:15" s="9" customFormat="1" ht="42.75">
      <c r="A662" s="19">
        <v>219</v>
      </c>
      <c r="B662" s="142" t="s">
        <v>287</v>
      </c>
      <c r="C662" s="329" t="str">
        <f>'[5]Procurement plan Supls'!$B$8</f>
        <v>Purchase of Office and ICT Equipment, including  Software</v>
      </c>
      <c r="D662" s="20" t="s">
        <v>26</v>
      </c>
      <c r="E662" s="27" t="s">
        <v>38</v>
      </c>
      <c r="F662" s="56">
        <f>'[5]Procurement plan Supls'!$D$8</f>
        <v>120000000</v>
      </c>
      <c r="G662" s="27" t="s">
        <v>102</v>
      </c>
      <c r="H662" s="19" t="s">
        <v>75</v>
      </c>
      <c r="I662" s="19" t="s">
        <v>50</v>
      </c>
      <c r="J662" s="82">
        <v>43773</v>
      </c>
      <c r="K662" s="82">
        <f>J662+20</f>
        <v>43793</v>
      </c>
      <c r="L662" s="82">
        <f>K662+20</f>
        <v>43813</v>
      </c>
      <c r="M662" s="82">
        <f>L662+20</f>
        <v>43833</v>
      </c>
      <c r="N662" s="82">
        <f>M662+20</f>
        <v>43853</v>
      </c>
      <c r="O662" s="60"/>
    </row>
    <row r="663" spans="1:15" s="9" customFormat="1">
      <c r="A663" s="19"/>
      <c r="B663" s="19"/>
      <c r="C663" s="328"/>
      <c r="D663" s="20" t="s">
        <v>37</v>
      </c>
      <c r="E663" s="20"/>
      <c r="F663" s="56"/>
      <c r="G663" s="20"/>
      <c r="H663" s="19"/>
      <c r="I663" s="19"/>
      <c r="J663" s="82"/>
      <c r="K663" s="82"/>
      <c r="L663" s="22"/>
      <c r="M663" s="22"/>
      <c r="N663" s="25"/>
      <c r="O663" s="60"/>
    </row>
    <row r="664" spans="1:15" s="9" customFormat="1">
      <c r="A664" s="19"/>
      <c r="B664" s="19"/>
      <c r="C664" s="328"/>
      <c r="D664" s="20"/>
      <c r="E664" s="20"/>
      <c r="F664" s="56"/>
      <c r="G664" s="20"/>
      <c r="H664" s="19"/>
      <c r="I664" s="19"/>
      <c r="J664" s="82"/>
      <c r="K664" s="82"/>
      <c r="L664" s="22"/>
      <c r="M664" s="22"/>
      <c r="N664" s="25"/>
      <c r="O664" s="60"/>
    </row>
    <row r="665" spans="1:15" s="9" customFormat="1">
      <c r="A665" s="19">
        <v>220</v>
      </c>
      <c r="B665" s="142" t="s">
        <v>287</v>
      </c>
      <c r="C665" s="328" t="str">
        <f>'[5]Procurement plan Supls'!$B$9</f>
        <v>Supply and Installation of CC TV Cameras</v>
      </c>
      <c r="D665" s="20" t="s">
        <v>26</v>
      </c>
      <c r="E665" s="27" t="s">
        <v>38</v>
      </c>
      <c r="F665" s="56">
        <f>'[5]Procurement plan Supls'!$D$9</f>
        <v>50000000</v>
      </c>
      <c r="G665" s="27" t="s">
        <v>102</v>
      </c>
      <c r="H665" s="19" t="s">
        <v>64</v>
      </c>
      <c r="I665" s="19" t="s">
        <v>50</v>
      </c>
      <c r="J665" s="82">
        <v>43773</v>
      </c>
      <c r="K665" s="82">
        <f>J665+20</f>
        <v>43793</v>
      </c>
      <c r="L665" s="82">
        <f>K665+20</f>
        <v>43813</v>
      </c>
      <c r="M665" s="82">
        <f>L665+20</f>
        <v>43833</v>
      </c>
      <c r="N665" s="82">
        <f>M665+20</f>
        <v>43853</v>
      </c>
      <c r="O665" s="60"/>
    </row>
    <row r="666" spans="1:15" s="9" customFormat="1">
      <c r="A666" s="19"/>
      <c r="B666" s="19"/>
      <c r="C666" s="328"/>
      <c r="D666" s="20" t="s">
        <v>27</v>
      </c>
      <c r="E666" s="20"/>
      <c r="F666" s="56"/>
      <c r="G666" s="20"/>
      <c r="H666" s="19"/>
      <c r="I666" s="19"/>
      <c r="J666" s="82"/>
      <c r="K666" s="82"/>
      <c r="L666" s="22"/>
      <c r="M666" s="22"/>
      <c r="N666" s="25"/>
      <c r="O666" s="60"/>
    </row>
    <row r="667" spans="1:15" s="9" customFormat="1">
      <c r="A667" s="19"/>
      <c r="B667" s="19"/>
      <c r="C667" s="328"/>
      <c r="D667" s="20"/>
      <c r="E667" s="20"/>
      <c r="F667" s="56"/>
      <c r="G667" s="20"/>
      <c r="H667" s="19"/>
      <c r="I667" s="19"/>
      <c r="J667" s="82"/>
      <c r="K667" s="82"/>
      <c r="L667" s="22"/>
      <c r="M667" s="22"/>
      <c r="N667" s="25"/>
      <c r="O667" s="60"/>
    </row>
    <row r="668" spans="1:15" s="9" customFormat="1">
      <c r="A668" s="19">
        <v>221</v>
      </c>
      <c r="B668" s="142" t="s">
        <v>287</v>
      </c>
      <c r="C668" s="328" t="str">
        <f>'[5]Procurement plan Supls'!$B$10</f>
        <v>Purchase of Office Equipment, Furniture and fittings</v>
      </c>
      <c r="D668" s="20" t="s">
        <v>26</v>
      </c>
      <c r="E668" s="27" t="s">
        <v>38</v>
      </c>
      <c r="F668" s="56">
        <f>'[5]Procurement plan Supls'!$D$10</f>
        <v>60500000</v>
      </c>
      <c r="G668" s="27" t="s">
        <v>102</v>
      </c>
      <c r="H668" s="19" t="s">
        <v>64</v>
      </c>
      <c r="I668" s="235" t="s">
        <v>50</v>
      </c>
      <c r="J668" s="235">
        <v>43677</v>
      </c>
      <c r="K668" s="235">
        <f>J668+20</f>
        <v>43697</v>
      </c>
      <c r="L668" s="235">
        <f>K668+20</f>
        <v>43717</v>
      </c>
      <c r="M668" s="235">
        <f>L668+20</f>
        <v>43737</v>
      </c>
      <c r="N668" s="235">
        <f>M668+20</f>
        <v>43757</v>
      </c>
      <c r="O668" s="60"/>
    </row>
    <row r="669" spans="1:15" s="9" customFormat="1">
      <c r="A669" s="19"/>
      <c r="B669" s="19"/>
      <c r="C669" s="328"/>
      <c r="D669" s="20" t="s">
        <v>37</v>
      </c>
      <c r="E669" s="20"/>
      <c r="F669" s="56"/>
      <c r="G669" s="20"/>
      <c r="H669" s="19"/>
      <c r="I669" s="19"/>
      <c r="J669" s="82"/>
      <c r="K669" s="82"/>
      <c r="L669" s="22"/>
      <c r="M669" s="22"/>
      <c r="N669" s="25"/>
      <c r="O669" s="60"/>
    </row>
    <row r="670" spans="1:15" s="9" customFormat="1">
      <c r="A670" s="19"/>
      <c r="B670" s="19"/>
      <c r="C670" s="328"/>
      <c r="D670" s="20"/>
      <c r="E670" s="20"/>
      <c r="F670" s="56"/>
      <c r="G670" s="20"/>
      <c r="H670" s="19"/>
      <c r="I670" s="19"/>
      <c r="J670" s="82"/>
      <c r="K670" s="82"/>
      <c r="L670" s="22"/>
      <c r="M670" s="22"/>
      <c r="N670" s="25"/>
      <c r="O670" s="60"/>
    </row>
    <row r="671" spans="1:15" s="9" customFormat="1">
      <c r="A671" s="19">
        <v>222</v>
      </c>
      <c r="B671" s="142" t="s">
        <v>287</v>
      </c>
      <c r="C671" s="328" t="str">
        <f>'[5]Procurement plan Supls'!$B$11</f>
        <v>Supply of kitchen and cleaning materials</v>
      </c>
      <c r="D671" s="20" t="s">
        <v>26</v>
      </c>
      <c r="E671" s="27" t="s">
        <v>38</v>
      </c>
      <c r="F671" s="56">
        <f>'[5]Procurement plan Supls'!$D$11</f>
        <v>96000000</v>
      </c>
      <c r="G671" s="27" t="s">
        <v>102</v>
      </c>
      <c r="H671" s="19" t="s">
        <v>64</v>
      </c>
      <c r="I671" s="235" t="s">
        <v>50</v>
      </c>
      <c r="J671" s="235">
        <v>43677</v>
      </c>
      <c r="K671" s="235">
        <f>J671+20</f>
        <v>43697</v>
      </c>
      <c r="L671" s="235">
        <f>K671+20</f>
        <v>43717</v>
      </c>
      <c r="M671" s="235">
        <f>L671+20</f>
        <v>43737</v>
      </c>
      <c r="N671" s="235">
        <f>M671+20</f>
        <v>43757</v>
      </c>
      <c r="O671" s="60"/>
    </row>
    <row r="672" spans="1:15" s="9" customFormat="1">
      <c r="A672" s="19"/>
      <c r="B672" s="19"/>
      <c r="C672" s="328"/>
      <c r="D672" s="20" t="s">
        <v>27</v>
      </c>
      <c r="E672" s="20"/>
      <c r="F672" s="56"/>
      <c r="G672" s="20"/>
      <c r="H672" s="19"/>
      <c r="I672" s="19"/>
      <c r="J672" s="82"/>
      <c r="K672" s="82"/>
      <c r="L672" s="22"/>
      <c r="M672" s="22"/>
      <c r="N672" s="25"/>
      <c r="O672" s="60"/>
    </row>
    <row r="673" spans="1:15" s="9" customFormat="1">
      <c r="A673" s="19"/>
      <c r="B673" s="19"/>
      <c r="C673" s="328"/>
      <c r="D673" s="20"/>
      <c r="E673" s="20"/>
      <c r="F673" s="56"/>
      <c r="G673" s="20"/>
      <c r="H673" s="19"/>
      <c r="I673" s="19"/>
      <c r="J673" s="82"/>
      <c r="K673" s="82"/>
      <c r="L673" s="22"/>
      <c r="M673" s="22"/>
      <c r="N673" s="25"/>
      <c r="O673" s="60"/>
    </row>
    <row r="674" spans="1:15" s="9" customFormat="1">
      <c r="A674" s="19">
        <v>223</v>
      </c>
      <c r="B674" s="142" t="s">
        <v>287</v>
      </c>
      <c r="C674" s="328" t="str">
        <f>'[5]Procurement plan Supls'!$B$12</f>
        <v>Tree planting /seedlings and trees for catchment protection</v>
      </c>
      <c r="D674" s="20" t="s">
        <v>26</v>
      </c>
      <c r="E674" s="27" t="s">
        <v>38</v>
      </c>
      <c r="F674" s="56">
        <v>60000000</v>
      </c>
      <c r="G674" s="27" t="s">
        <v>102</v>
      </c>
      <c r="H674" s="19" t="s">
        <v>64</v>
      </c>
      <c r="I674" s="235" t="s">
        <v>50</v>
      </c>
      <c r="J674" s="235">
        <v>43677</v>
      </c>
      <c r="K674" s="235">
        <f>J674+20</f>
        <v>43697</v>
      </c>
      <c r="L674" s="235">
        <f>K674+20</f>
        <v>43717</v>
      </c>
      <c r="M674" s="235">
        <f>L674+20</f>
        <v>43737</v>
      </c>
      <c r="N674" s="235">
        <f>M674+20</f>
        <v>43757</v>
      </c>
      <c r="O674" s="60"/>
    </row>
    <row r="675" spans="1:15" s="9" customFormat="1">
      <c r="A675" s="19"/>
      <c r="B675" s="19"/>
      <c r="C675" s="328"/>
      <c r="D675" s="20" t="s">
        <v>27</v>
      </c>
      <c r="E675" s="20"/>
      <c r="F675" s="56"/>
      <c r="G675" s="20"/>
      <c r="H675" s="19"/>
      <c r="I675" s="19"/>
      <c r="J675" s="82"/>
      <c r="K675" s="82"/>
      <c r="L675" s="22"/>
      <c r="M675" s="22"/>
      <c r="N675" s="25"/>
      <c r="O675" s="60"/>
    </row>
    <row r="676" spans="1:15" s="9" customFormat="1">
      <c r="A676" s="19"/>
      <c r="B676" s="19"/>
      <c r="C676" s="328"/>
      <c r="D676" s="20"/>
      <c r="E676" s="20"/>
      <c r="F676" s="56"/>
      <c r="G676" s="20"/>
      <c r="H676" s="19"/>
      <c r="I676" s="19"/>
      <c r="J676" s="82"/>
      <c r="K676" s="82"/>
      <c r="L676" s="22"/>
      <c r="M676" s="22"/>
      <c r="N676" s="25"/>
      <c r="O676" s="60"/>
    </row>
    <row r="677" spans="1:15" s="9" customFormat="1">
      <c r="A677" s="19">
        <v>224</v>
      </c>
      <c r="B677" s="142" t="s">
        <v>287</v>
      </c>
      <c r="C677" s="328" t="str">
        <f>'[5]Procurement plan Supls'!$B$13</f>
        <v>Procurement of Fuel Oils and Lubricants</v>
      </c>
      <c r="D677" s="20" t="s">
        <v>26</v>
      </c>
      <c r="E677" s="27" t="s">
        <v>38</v>
      </c>
      <c r="F677" s="56">
        <f>'[5]Procurement plan Supls'!$D$13</f>
        <v>300000000</v>
      </c>
      <c r="G677" s="27" t="s">
        <v>102</v>
      </c>
      <c r="H677" s="19" t="s">
        <v>288</v>
      </c>
      <c r="I677" s="235" t="s">
        <v>50</v>
      </c>
      <c r="J677" s="235">
        <v>43677</v>
      </c>
      <c r="K677" s="235">
        <f>J677+20</f>
        <v>43697</v>
      </c>
      <c r="L677" s="235">
        <f>K677+20</f>
        <v>43717</v>
      </c>
      <c r="M677" s="235">
        <f>L677+20</f>
        <v>43737</v>
      </c>
      <c r="N677" s="235">
        <f>M677+20</f>
        <v>43757</v>
      </c>
      <c r="O677" s="60"/>
    </row>
    <row r="678" spans="1:15" s="9" customFormat="1">
      <c r="A678" s="19"/>
      <c r="B678" s="19"/>
      <c r="C678" s="328"/>
      <c r="D678" s="20" t="s">
        <v>37</v>
      </c>
      <c r="E678" s="20"/>
      <c r="F678" s="56"/>
      <c r="G678" s="20"/>
      <c r="H678" s="19"/>
      <c r="I678" s="19"/>
      <c r="J678" s="82"/>
      <c r="K678" s="82"/>
      <c r="L678" s="22"/>
      <c r="M678" s="22"/>
      <c r="N678" s="25"/>
      <c r="O678" s="60"/>
    </row>
    <row r="679" spans="1:15" s="9" customFormat="1">
      <c r="A679" s="19"/>
      <c r="B679" s="19"/>
      <c r="C679" s="328"/>
      <c r="D679" s="20"/>
      <c r="E679" s="20"/>
      <c r="F679" s="56"/>
      <c r="G679" s="20"/>
      <c r="H679" s="19"/>
      <c r="I679" s="19"/>
      <c r="J679" s="82"/>
      <c r="K679" s="82"/>
      <c r="L679" s="22"/>
      <c r="M679" s="22"/>
      <c r="N679" s="25"/>
      <c r="O679" s="60"/>
    </row>
    <row r="680" spans="1:15" s="9" customFormat="1">
      <c r="A680" s="19">
        <v>225</v>
      </c>
      <c r="B680" s="142" t="s">
        <v>287</v>
      </c>
      <c r="C680" s="328" t="str">
        <f>'[5]Procurement plan Supls'!$B$14</f>
        <v>Procurement of Vehicle Tyres</v>
      </c>
      <c r="D680" s="20" t="s">
        <v>31</v>
      </c>
      <c r="E680" s="27" t="s">
        <v>38</v>
      </c>
      <c r="F680" s="56">
        <v>50000000</v>
      </c>
      <c r="G680" s="27" t="s">
        <v>102</v>
      </c>
      <c r="H680" s="19" t="s">
        <v>64</v>
      </c>
      <c r="I680" s="235" t="s">
        <v>50</v>
      </c>
      <c r="J680" s="235">
        <v>43677</v>
      </c>
      <c r="K680" s="235">
        <f>J680+20</f>
        <v>43697</v>
      </c>
      <c r="L680" s="235">
        <f>K680+20</f>
        <v>43717</v>
      </c>
      <c r="M680" s="235">
        <f>L680+20</f>
        <v>43737</v>
      </c>
      <c r="N680" s="235">
        <f>M680+20</f>
        <v>43757</v>
      </c>
      <c r="O680" s="60"/>
    </row>
    <row r="681" spans="1:15" s="9" customFormat="1">
      <c r="A681" s="19"/>
      <c r="B681" s="19"/>
      <c r="C681" s="328"/>
      <c r="D681" s="20" t="s">
        <v>27</v>
      </c>
      <c r="E681" s="20"/>
      <c r="F681" s="56"/>
      <c r="G681" s="20"/>
      <c r="H681" s="19"/>
      <c r="I681" s="19"/>
      <c r="J681" s="82"/>
      <c r="K681" s="82"/>
      <c r="L681" s="22"/>
      <c r="M681" s="22"/>
      <c r="N681" s="25"/>
      <c r="O681" s="60"/>
    </row>
    <row r="682" spans="1:15" s="9" customFormat="1">
      <c r="A682" s="19"/>
      <c r="B682" s="19"/>
      <c r="C682" s="328"/>
      <c r="D682" s="20"/>
      <c r="E682" s="20"/>
      <c r="F682" s="56"/>
      <c r="G682" s="20"/>
      <c r="H682" s="19"/>
      <c r="I682" s="19"/>
      <c r="J682" s="82"/>
      <c r="K682" s="82"/>
      <c r="L682" s="22"/>
      <c r="M682" s="22"/>
      <c r="N682" s="25"/>
      <c r="O682" s="60"/>
    </row>
    <row r="683" spans="1:15" s="9" customFormat="1" ht="42.75">
      <c r="A683" s="19">
        <v>226</v>
      </c>
      <c r="B683" s="142" t="s">
        <v>287</v>
      </c>
      <c r="C683" s="329" t="str">
        <f>'[5]Procurement plan Supls'!$B$15</f>
        <v>Supply and installation of visibility materials for completed Towns</v>
      </c>
      <c r="D683" s="20" t="s">
        <v>26</v>
      </c>
      <c r="E683" s="27" t="s">
        <v>38</v>
      </c>
      <c r="F683" s="56" t="str">
        <f>'[5]Procurement plan Supls'!$D$15</f>
        <v>150,00,000</v>
      </c>
      <c r="G683" s="27" t="s">
        <v>102</v>
      </c>
      <c r="H683" s="19" t="s">
        <v>75</v>
      </c>
      <c r="I683" s="235" t="s">
        <v>50</v>
      </c>
      <c r="J683" s="235">
        <v>43677</v>
      </c>
      <c r="K683" s="235">
        <f>J683+20</f>
        <v>43697</v>
      </c>
      <c r="L683" s="235">
        <f>K683+20</f>
        <v>43717</v>
      </c>
      <c r="M683" s="235">
        <f>L683+20</f>
        <v>43737</v>
      </c>
      <c r="N683" s="235">
        <f>M683+20</f>
        <v>43757</v>
      </c>
      <c r="O683" s="60"/>
    </row>
    <row r="684" spans="1:15" s="9" customFormat="1">
      <c r="A684" s="19"/>
      <c r="B684" s="19"/>
      <c r="C684" s="328"/>
      <c r="D684" s="20" t="s">
        <v>27</v>
      </c>
      <c r="E684" s="20"/>
      <c r="F684" s="56"/>
      <c r="G684" s="20"/>
      <c r="H684" s="19"/>
      <c r="I684" s="19"/>
      <c r="J684" s="82"/>
      <c r="K684" s="82"/>
      <c r="L684" s="22"/>
      <c r="M684" s="22"/>
      <c r="N684" s="25"/>
      <c r="O684" s="60"/>
    </row>
    <row r="685" spans="1:15" s="9" customFormat="1">
      <c r="A685" s="19"/>
      <c r="B685" s="19"/>
      <c r="C685" s="328"/>
      <c r="D685" s="20"/>
      <c r="E685" s="20"/>
      <c r="F685" s="56"/>
      <c r="G685" s="20"/>
      <c r="H685" s="19"/>
      <c r="I685" s="19"/>
      <c r="J685" s="82"/>
      <c r="K685" s="82"/>
      <c r="L685" s="22"/>
      <c r="M685" s="22"/>
      <c r="N685" s="25"/>
      <c r="O685" s="60"/>
    </row>
    <row r="686" spans="1:15" s="9" customFormat="1">
      <c r="A686" s="19">
        <v>227</v>
      </c>
      <c r="B686" s="142" t="s">
        <v>287</v>
      </c>
      <c r="C686" s="328" t="str">
        <f>'[5]Procurement plan Supls'!$B$16</f>
        <v>Procurement of Two Double Cabin Pickup</v>
      </c>
      <c r="D686" s="20" t="s">
        <v>26</v>
      </c>
      <c r="E686" s="27" t="s">
        <v>38</v>
      </c>
      <c r="F686" s="56">
        <v>500000000</v>
      </c>
      <c r="G686" s="27" t="s">
        <v>102</v>
      </c>
      <c r="H686" s="19" t="s">
        <v>65</v>
      </c>
      <c r="I686" s="235" t="s">
        <v>50</v>
      </c>
      <c r="J686" s="235">
        <v>43677</v>
      </c>
      <c r="K686" s="235">
        <f>J686+20</f>
        <v>43697</v>
      </c>
      <c r="L686" s="235">
        <f>K686+20</f>
        <v>43717</v>
      </c>
      <c r="M686" s="235">
        <f>L686+20</f>
        <v>43737</v>
      </c>
      <c r="N686" s="235">
        <f>M686+20</f>
        <v>43757</v>
      </c>
      <c r="O686" s="60"/>
    </row>
    <row r="687" spans="1:15" s="9" customFormat="1">
      <c r="A687" s="19"/>
      <c r="B687" s="19"/>
      <c r="C687" s="328"/>
      <c r="D687" s="20" t="s">
        <v>27</v>
      </c>
      <c r="E687" s="20"/>
      <c r="F687" s="56"/>
      <c r="G687" s="20"/>
      <c r="H687" s="19"/>
      <c r="I687" s="19"/>
      <c r="J687" s="82"/>
      <c r="K687" s="82"/>
      <c r="L687" s="22"/>
      <c r="M687" s="22"/>
      <c r="N687" s="25"/>
      <c r="O687" s="60"/>
    </row>
    <row r="688" spans="1:15" s="9" customFormat="1">
      <c r="A688" s="19"/>
      <c r="B688" s="19"/>
      <c r="C688" s="328"/>
      <c r="D688" s="20"/>
      <c r="E688" s="20"/>
      <c r="F688" s="56"/>
      <c r="G688" s="20"/>
      <c r="H688" s="19"/>
      <c r="I688" s="19"/>
      <c r="J688" s="82"/>
      <c r="K688" s="82"/>
      <c r="L688" s="22"/>
      <c r="M688" s="22"/>
      <c r="N688" s="25"/>
      <c r="O688" s="60"/>
    </row>
    <row r="689" spans="1:15" s="9" customFormat="1" ht="42.75">
      <c r="A689" s="19">
        <v>228</v>
      </c>
      <c r="B689" s="142" t="s">
        <v>287</v>
      </c>
      <c r="C689" s="329" t="str">
        <f>'[5]Procurement Plan-Ncons'!$B$7</f>
        <v>Hotel services for meals and refreshment, workshop Venue, outdoor catering.</v>
      </c>
      <c r="D689" s="20" t="s">
        <v>26</v>
      </c>
      <c r="E689" s="27" t="s">
        <v>38</v>
      </c>
      <c r="F689" s="56">
        <v>180000000</v>
      </c>
      <c r="G689" s="27" t="s">
        <v>102</v>
      </c>
      <c r="H689" s="19" t="s">
        <v>289</v>
      </c>
      <c r="I689" s="235" t="s">
        <v>50</v>
      </c>
      <c r="J689" s="235">
        <v>43677</v>
      </c>
      <c r="K689" s="82">
        <f>J689+10</f>
        <v>43687</v>
      </c>
      <c r="L689" s="82">
        <f>K689+10</f>
        <v>43697</v>
      </c>
      <c r="M689" s="82">
        <f>L689+10</f>
        <v>43707</v>
      </c>
      <c r="N689" s="82">
        <f>M689+10</f>
        <v>43717</v>
      </c>
      <c r="O689" s="60"/>
    </row>
    <row r="690" spans="1:15" s="9" customFormat="1">
      <c r="A690" s="19"/>
      <c r="B690" s="19"/>
      <c r="C690" s="328"/>
      <c r="D690" s="20" t="s">
        <v>27</v>
      </c>
      <c r="E690" s="20"/>
      <c r="F690" s="56"/>
      <c r="G690" s="20"/>
      <c r="H690" s="19"/>
      <c r="I690" s="19"/>
      <c r="J690" s="82"/>
      <c r="K690" s="82"/>
      <c r="L690" s="22"/>
      <c r="M690" s="22"/>
      <c r="N690" s="25"/>
      <c r="O690" s="60"/>
    </row>
    <row r="691" spans="1:15" s="9" customFormat="1">
      <c r="A691" s="19"/>
      <c r="B691" s="19"/>
      <c r="C691" s="328"/>
      <c r="D691" s="20"/>
      <c r="E691" s="20"/>
      <c r="F691" s="56"/>
      <c r="G691" s="20"/>
      <c r="H691" s="19"/>
      <c r="I691" s="19"/>
      <c r="J691" s="82"/>
      <c r="K691" s="82"/>
      <c r="L691" s="22"/>
      <c r="M691" s="22"/>
      <c r="N691" s="25"/>
      <c r="O691" s="60"/>
    </row>
    <row r="692" spans="1:15" s="9" customFormat="1">
      <c r="A692" s="19">
        <v>229</v>
      </c>
      <c r="B692" s="142" t="s">
        <v>287</v>
      </c>
      <c r="C692" s="328" t="str">
        <f>'[5]Procurement Plan-Ncons'!$B$8</f>
        <v>Repair and Maintenance of Motor Vehicles</v>
      </c>
      <c r="D692" s="20" t="s">
        <v>26</v>
      </c>
      <c r="E692" s="27" t="s">
        <v>38</v>
      </c>
      <c r="F692" s="56">
        <v>120000000</v>
      </c>
      <c r="G692" s="27" t="s">
        <v>102</v>
      </c>
      <c r="H692" s="19" t="s">
        <v>289</v>
      </c>
      <c r="I692" s="235" t="s">
        <v>50</v>
      </c>
      <c r="J692" s="235">
        <v>43677</v>
      </c>
      <c r="K692" s="82">
        <f>J692+10</f>
        <v>43687</v>
      </c>
      <c r="L692" s="82">
        <f>K692+10</f>
        <v>43697</v>
      </c>
      <c r="M692" s="82">
        <f>L692+10</f>
        <v>43707</v>
      </c>
      <c r="N692" s="82">
        <f>M692+10</f>
        <v>43717</v>
      </c>
      <c r="O692" s="60"/>
    </row>
    <row r="693" spans="1:15" s="9" customFormat="1">
      <c r="A693" s="19"/>
      <c r="B693" s="19"/>
      <c r="C693" s="328"/>
      <c r="D693" s="20" t="s">
        <v>27</v>
      </c>
      <c r="E693" s="20"/>
      <c r="F693" s="56"/>
      <c r="G693" s="20"/>
      <c r="H693" s="19"/>
      <c r="I693" s="19"/>
      <c r="J693" s="82"/>
      <c r="K693" s="82"/>
      <c r="L693" s="22"/>
      <c r="M693" s="22"/>
      <c r="N693" s="25"/>
      <c r="O693" s="60"/>
    </row>
    <row r="694" spans="1:15" s="9" customFormat="1">
      <c r="A694" s="19"/>
      <c r="B694" s="19"/>
      <c r="C694" s="328"/>
      <c r="D694" s="20"/>
      <c r="E694" s="20"/>
      <c r="F694" s="56"/>
      <c r="G694" s="20"/>
      <c r="H694" s="19"/>
      <c r="I694" s="19"/>
      <c r="J694" s="82"/>
      <c r="K694" s="82"/>
      <c r="L694" s="22"/>
      <c r="M694" s="22"/>
      <c r="N694" s="25"/>
      <c r="O694" s="60"/>
    </row>
    <row r="695" spans="1:15" s="9" customFormat="1">
      <c r="A695" s="19">
        <v>230</v>
      </c>
      <c r="B695" s="142" t="s">
        <v>287</v>
      </c>
      <c r="C695" s="328" t="str">
        <f>'[5]Procurement Plan-Ncons'!$B$9</f>
        <v>Repair and Maintenance of Office Equipment</v>
      </c>
      <c r="D695" s="20" t="s">
        <v>26</v>
      </c>
      <c r="E695" s="27" t="s">
        <v>38</v>
      </c>
      <c r="F695" s="56">
        <v>20000000</v>
      </c>
      <c r="G695" s="27" t="s">
        <v>102</v>
      </c>
      <c r="H695" s="19" t="s">
        <v>289</v>
      </c>
      <c r="I695" s="235" t="s">
        <v>50</v>
      </c>
      <c r="J695" s="235">
        <v>43677</v>
      </c>
      <c r="K695" s="82">
        <f>J695+10</f>
        <v>43687</v>
      </c>
      <c r="L695" s="82">
        <f>K695+10</f>
        <v>43697</v>
      </c>
      <c r="M695" s="82">
        <f>L695+10</f>
        <v>43707</v>
      </c>
      <c r="N695" s="82">
        <f>M695+10</f>
        <v>43717</v>
      </c>
      <c r="O695" s="60"/>
    </row>
    <row r="696" spans="1:15" s="9" customFormat="1">
      <c r="A696" s="19"/>
      <c r="B696" s="19"/>
      <c r="C696" s="328"/>
      <c r="D696" s="20" t="s">
        <v>27</v>
      </c>
      <c r="E696" s="20"/>
      <c r="F696" s="56"/>
      <c r="G696" s="20"/>
      <c r="H696" s="19"/>
      <c r="I696" s="19"/>
      <c r="J696" s="82"/>
      <c r="K696" s="82"/>
      <c r="L696" s="22"/>
      <c r="M696" s="22"/>
      <c r="N696" s="25"/>
      <c r="O696" s="60"/>
    </row>
    <row r="697" spans="1:15" s="9" customFormat="1">
      <c r="A697" s="19"/>
      <c r="B697" s="19"/>
      <c r="C697" s="328"/>
      <c r="D697" s="20"/>
      <c r="E697" s="20"/>
      <c r="F697" s="56"/>
      <c r="G697" s="20"/>
      <c r="H697" s="19"/>
      <c r="I697" s="19"/>
      <c r="J697" s="82"/>
      <c r="K697" s="82"/>
      <c r="L697" s="22"/>
      <c r="M697" s="22"/>
      <c r="N697" s="25"/>
      <c r="O697" s="60"/>
    </row>
    <row r="698" spans="1:15" s="9" customFormat="1">
      <c r="A698" s="19">
        <v>231</v>
      </c>
      <c r="B698" s="142" t="s">
        <v>287</v>
      </c>
      <c r="C698" s="328" t="str">
        <f>'[5]Procurement Plan-Ncons'!$B$10</f>
        <v>Procurement of Advertising Space and Supplements</v>
      </c>
      <c r="D698" s="20" t="s">
        <v>26</v>
      </c>
      <c r="E698" s="27" t="s">
        <v>38</v>
      </c>
      <c r="F698" s="56">
        <v>50000000</v>
      </c>
      <c r="G698" s="27" t="s">
        <v>102</v>
      </c>
      <c r="H698" s="19" t="s">
        <v>289</v>
      </c>
      <c r="I698" s="235" t="s">
        <v>50</v>
      </c>
      <c r="J698" s="235">
        <v>43677</v>
      </c>
      <c r="K698" s="82">
        <f>J698+10</f>
        <v>43687</v>
      </c>
      <c r="L698" s="82">
        <f>K698+10</f>
        <v>43697</v>
      </c>
      <c r="M698" s="82">
        <f>L698+10</f>
        <v>43707</v>
      </c>
      <c r="N698" s="82">
        <f>M698+10</f>
        <v>43717</v>
      </c>
      <c r="O698" s="60"/>
    </row>
    <row r="699" spans="1:15" s="9" customFormat="1">
      <c r="A699" s="19"/>
      <c r="B699" s="19"/>
      <c r="C699" s="328"/>
      <c r="D699" s="20" t="s">
        <v>27</v>
      </c>
      <c r="E699" s="20"/>
      <c r="F699" s="56"/>
      <c r="G699" s="20"/>
      <c r="H699" s="19"/>
      <c r="I699" s="19"/>
      <c r="J699" s="82"/>
      <c r="K699" s="82"/>
      <c r="L699" s="22"/>
      <c r="M699" s="22"/>
      <c r="N699" s="25"/>
      <c r="O699" s="60"/>
    </row>
    <row r="700" spans="1:15" s="9" customFormat="1">
      <c r="A700" s="19"/>
      <c r="B700" s="19"/>
      <c r="C700" s="328"/>
      <c r="D700" s="20"/>
      <c r="E700" s="20"/>
      <c r="F700" s="56"/>
      <c r="G700" s="20"/>
      <c r="H700" s="19"/>
      <c r="I700" s="19"/>
      <c r="J700" s="82"/>
      <c r="K700" s="82"/>
      <c r="L700" s="22"/>
      <c r="M700" s="22"/>
      <c r="N700" s="25"/>
      <c r="O700" s="60"/>
    </row>
    <row r="701" spans="1:15" s="9" customFormat="1">
      <c r="A701" s="19">
        <v>232</v>
      </c>
      <c r="B701" s="85" t="str">
        <f>$B$698</f>
        <v>WSDF-N</v>
      </c>
      <c r="C701" s="329" t="s">
        <v>290</v>
      </c>
      <c r="D701" s="27" t="s">
        <v>26</v>
      </c>
      <c r="E701" s="27" t="s">
        <v>38</v>
      </c>
      <c r="F701" s="56">
        <v>21000000</v>
      </c>
      <c r="G701" s="27" t="s">
        <v>102</v>
      </c>
      <c r="H701" s="19" t="s">
        <v>289</v>
      </c>
      <c r="I701" s="235" t="s">
        <v>50</v>
      </c>
      <c r="J701" s="235">
        <v>43677</v>
      </c>
      <c r="K701" s="82">
        <f>J701+10</f>
        <v>43687</v>
      </c>
      <c r="L701" s="82">
        <f>K701+10</f>
        <v>43697</v>
      </c>
      <c r="M701" s="82">
        <f>L701+10</f>
        <v>43707</v>
      </c>
      <c r="N701" s="82">
        <f>M701+10</f>
        <v>43717</v>
      </c>
      <c r="O701" s="60"/>
    </row>
    <row r="702" spans="1:15" s="9" customFormat="1">
      <c r="A702" s="19"/>
      <c r="B702" s="19"/>
      <c r="C702" s="329"/>
      <c r="D702" s="20" t="s">
        <v>27</v>
      </c>
      <c r="E702" s="20"/>
      <c r="F702" s="56"/>
      <c r="G702" s="20"/>
      <c r="H702" s="19"/>
      <c r="I702" s="19"/>
      <c r="J702" s="82"/>
      <c r="K702" s="82"/>
      <c r="L702" s="22"/>
      <c r="M702" s="22"/>
      <c r="N702" s="25"/>
      <c r="O702" s="60"/>
    </row>
    <row r="703" spans="1:15" s="9" customFormat="1">
      <c r="A703" s="19"/>
      <c r="B703" s="19"/>
      <c r="C703" s="329"/>
      <c r="D703" s="20"/>
      <c r="E703" s="20"/>
      <c r="F703" s="56"/>
      <c r="G703" s="20"/>
      <c r="H703" s="19"/>
      <c r="I703" s="19"/>
      <c r="J703" s="82"/>
      <c r="K703" s="82"/>
      <c r="L703" s="22"/>
      <c r="M703" s="22"/>
      <c r="N703" s="25"/>
      <c r="O703" s="60"/>
    </row>
    <row r="704" spans="1:15" s="9" customFormat="1" ht="63">
      <c r="A704" s="19">
        <v>233</v>
      </c>
      <c r="B704" s="85" t="str">
        <f>$B$698</f>
        <v>WSDF-N</v>
      </c>
      <c r="C704" s="329" t="s">
        <v>292</v>
      </c>
      <c r="D704" s="20" t="s">
        <v>26</v>
      </c>
      <c r="E704" s="27" t="s">
        <v>38</v>
      </c>
      <c r="F704" s="56">
        <f>'[5]Procurement plan- Works'!$D$7</f>
        <v>5500000000</v>
      </c>
      <c r="G704" s="27" t="s">
        <v>102</v>
      </c>
      <c r="H704" s="19" t="s">
        <v>65</v>
      </c>
      <c r="I704" s="235">
        <v>43677</v>
      </c>
      <c r="J704" s="82">
        <f>I704+10</f>
        <v>43687</v>
      </c>
      <c r="K704" s="82">
        <f>J704+10</f>
        <v>43697</v>
      </c>
      <c r="L704" s="82">
        <f>K704+10</f>
        <v>43707</v>
      </c>
      <c r="M704" s="82">
        <f>L704+10</f>
        <v>43717</v>
      </c>
      <c r="N704" s="25"/>
      <c r="O704" s="60"/>
    </row>
    <row r="705" spans="1:15" s="9" customFormat="1">
      <c r="A705" s="19"/>
      <c r="B705" s="19"/>
      <c r="C705" s="328"/>
      <c r="D705" s="20" t="s">
        <v>27</v>
      </c>
      <c r="E705" s="20"/>
      <c r="F705" s="56"/>
      <c r="G705" s="20"/>
      <c r="H705" s="19"/>
      <c r="I705" s="19"/>
      <c r="J705" s="82"/>
      <c r="K705" s="82"/>
      <c r="L705" s="22"/>
      <c r="M705" s="22"/>
      <c r="N705" s="25"/>
      <c r="O705" s="60"/>
    </row>
    <row r="706" spans="1:15" s="9" customFormat="1">
      <c r="A706" s="19"/>
      <c r="B706" s="19"/>
      <c r="C706" s="328"/>
      <c r="D706" s="20"/>
      <c r="E706" s="20"/>
      <c r="F706" s="56"/>
      <c r="G706" s="20"/>
      <c r="H706" s="19"/>
      <c r="I706" s="19"/>
      <c r="J706" s="82"/>
      <c r="K706" s="82"/>
      <c r="L706" s="22"/>
      <c r="M706" s="22"/>
      <c r="N706" s="25"/>
      <c r="O706" s="60"/>
    </row>
    <row r="707" spans="1:15" s="9" customFormat="1" ht="63">
      <c r="A707" s="19">
        <v>234</v>
      </c>
      <c r="B707" s="85" t="str">
        <f>$B$698</f>
        <v>WSDF-N</v>
      </c>
      <c r="C707" s="329" t="str">
        <f>'[5]Procurement plan- Works'!$B$8</f>
        <v xml:space="preserve">Procurement of Contractor for the Construction of Bibia/Elegu RGC Piped Water Supply System and Sanitation Facilities in Amuru District.                      </v>
      </c>
      <c r="D707" s="20" t="s">
        <v>26</v>
      </c>
      <c r="E707" s="27" t="s">
        <v>38</v>
      </c>
      <c r="F707" s="56">
        <f>'[5]Procurement plan- Works'!$D$8</f>
        <v>5000000000</v>
      </c>
      <c r="G707" s="27" t="s">
        <v>102</v>
      </c>
      <c r="H707" s="19" t="s">
        <v>65</v>
      </c>
      <c r="I707" s="235" t="s">
        <v>363</v>
      </c>
      <c r="J707" s="82">
        <v>43647</v>
      </c>
      <c r="K707" s="82">
        <f>J707+20</f>
        <v>43667</v>
      </c>
      <c r="L707" s="82">
        <f>K707+20</f>
        <v>43687</v>
      </c>
      <c r="M707" s="82">
        <f>L707+20</f>
        <v>43707</v>
      </c>
      <c r="N707" s="82">
        <f>M707+20</f>
        <v>43727</v>
      </c>
      <c r="O707" s="60"/>
    </row>
    <row r="708" spans="1:15" s="9" customFormat="1">
      <c r="A708" s="19"/>
      <c r="B708" s="19"/>
      <c r="C708" s="328"/>
      <c r="D708" s="20" t="s">
        <v>27</v>
      </c>
      <c r="E708" s="20"/>
      <c r="F708" s="56"/>
      <c r="G708" s="20"/>
      <c r="H708" s="19"/>
      <c r="I708" s="19"/>
      <c r="J708" s="82"/>
      <c r="K708" s="82"/>
      <c r="L708" s="22"/>
      <c r="M708" s="22"/>
      <c r="N708" s="25"/>
      <c r="O708" s="60"/>
    </row>
    <row r="709" spans="1:15" s="9" customFormat="1">
      <c r="A709" s="19"/>
      <c r="B709" s="19"/>
      <c r="C709" s="328"/>
      <c r="D709" s="20"/>
      <c r="E709" s="20"/>
      <c r="F709" s="56"/>
      <c r="G709" s="20"/>
      <c r="H709" s="19"/>
      <c r="I709" s="19"/>
      <c r="J709" s="82"/>
      <c r="K709" s="82"/>
      <c r="L709" s="22"/>
      <c r="M709" s="22"/>
      <c r="N709" s="25"/>
      <c r="O709" s="60"/>
    </row>
    <row r="710" spans="1:15" s="9" customFormat="1" ht="63">
      <c r="A710" s="19">
        <v>235</v>
      </c>
      <c r="B710" s="85" t="str">
        <f>$B$698</f>
        <v>WSDF-N</v>
      </c>
      <c r="C710" s="329" t="str">
        <f>'[5]Procurement plan- Works'!$B$9</f>
        <v xml:space="preserve">Procurement of Contractor for the Construction of Padibe RGC Piped Water Supply System and Sanitation Facilities in Lamwo District.                       </v>
      </c>
      <c r="D710" s="20" t="s">
        <v>26</v>
      </c>
      <c r="E710" s="27" t="s">
        <v>38</v>
      </c>
      <c r="F710" s="56">
        <v>5100000000</v>
      </c>
      <c r="G710" s="27" t="s">
        <v>102</v>
      </c>
      <c r="H710" s="19" t="s">
        <v>65</v>
      </c>
      <c r="I710" s="235" t="s">
        <v>363</v>
      </c>
      <c r="J710" s="82">
        <v>43647</v>
      </c>
      <c r="K710" s="82">
        <f>J710+20</f>
        <v>43667</v>
      </c>
      <c r="L710" s="82">
        <f>K710+20</f>
        <v>43687</v>
      </c>
      <c r="M710" s="82">
        <f>L710+20</f>
        <v>43707</v>
      </c>
      <c r="N710" s="82">
        <f>M710+20</f>
        <v>43727</v>
      </c>
      <c r="O710" s="60"/>
    </row>
    <row r="711" spans="1:15" s="9" customFormat="1">
      <c r="A711" s="19"/>
      <c r="B711" s="19"/>
      <c r="C711" s="328"/>
      <c r="D711" s="20" t="s">
        <v>27</v>
      </c>
      <c r="E711" s="20"/>
      <c r="F711" s="56"/>
      <c r="G711" s="20"/>
      <c r="H711" s="19"/>
      <c r="I711" s="19"/>
      <c r="J711" s="82"/>
      <c r="K711" s="82"/>
      <c r="L711" s="22"/>
      <c r="M711" s="22"/>
      <c r="N711" s="25"/>
      <c r="O711" s="60"/>
    </row>
    <row r="712" spans="1:15" s="9" customFormat="1">
      <c r="A712" s="19"/>
      <c r="B712" s="19"/>
      <c r="C712" s="328"/>
      <c r="D712" s="20"/>
      <c r="E712" s="20"/>
      <c r="F712" s="56"/>
      <c r="G712" s="20"/>
      <c r="H712" s="19"/>
      <c r="I712" s="19"/>
      <c r="J712" s="82"/>
      <c r="K712" s="82"/>
      <c r="L712" s="22"/>
      <c r="M712" s="22"/>
      <c r="N712" s="25"/>
      <c r="O712" s="60"/>
    </row>
    <row r="713" spans="1:15" s="9" customFormat="1" ht="63">
      <c r="A713" s="19">
        <v>236</v>
      </c>
      <c r="B713" s="85" t="str">
        <f>$B$698</f>
        <v>WSDF-N</v>
      </c>
      <c r="C713" s="329" t="str">
        <f>'[5]Procurement plan- Works'!$B$10</f>
        <v>Procurement of Contractor for the Construction of Odramachako RGC Piped Water Supply System and Sanitation Facilities in Arua District</v>
      </c>
      <c r="D713" s="20" t="s">
        <v>26</v>
      </c>
      <c r="E713" s="27" t="s">
        <v>38</v>
      </c>
      <c r="F713" s="56">
        <f>'[5]Procurement plan- Works'!$D$10</f>
        <v>5100000000</v>
      </c>
      <c r="G713" s="27" t="s">
        <v>102</v>
      </c>
      <c r="H713" s="19" t="str">
        <f>$H$710</f>
        <v>ODB</v>
      </c>
      <c r="I713" s="235" t="s">
        <v>363</v>
      </c>
      <c r="J713" s="82">
        <v>43647</v>
      </c>
      <c r="K713" s="82">
        <f>J713+20</f>
        <v>43667</v>
      </c>
      <c r="L713" s="82">
        <f>K713+20</f>
        <v>43687</v>
      </c>
      <c r="M713" s="82">
        <f>L713+20</f>
        <v>43707</v>
      </c>
      <c r="N713" s="82">
        <f>M713+20</f>
        <v>43727</v>
      </c>
      <c r="O713" s="60"/>
    </row>
    <row r="714" spans="1:15" s="9" customFormat="1">
      <c r="A714" s="19"/>
      <c r="B714" s="85"/>
      <c r="C714" s="328"/>
      <c r="D714" s="20" t="s">
        <v>27</v>
      </c>
      <c r="E714" s="20"/>
      <c r="F714" s="56"/>
      <c r="G714" s="20"/>
      <c r="H714" s="19"/>
      <c r="I714" s="19"/>
      <c r="J714" s="82"/>
      <c r="K714" s="82"/>
      <c r="L714" s="22"/>
      <c r="M714" s="22"/>
      <c r="N714" s="25"/>
      <c r="O714" s="60"/>
    </row>
    <row r="715" spans="1:15" s="9" customFormat="1">
      <c r="A715" s="19"/>
      <c r="B715" s="19"/>
      <c r="C715" s="328"/>
      <c r="D715" s="211"/>
      <c r="E715" s="20"/>
      <c r="F715" s="56"/>
      <c r="G715" s="20"/>
      <c r="H715" s="19"/>
      <c r="I715" s="19"/>
      <c r="J715" s="82"/>
      <c r="K715" s="82"/>
      <c r="L715" s="22"/>
      <c r="M715" s="22"/>
      <c r="N715" s="25"/>
      <c r="O715" s="60"/>
    </row>
    <row r="716" spans="1:15" s="9" customFormat="1" ht="63">
      <c r="A716" s="19">
        <v>237</v>
      </c>
      <c r="B716" s="85" t="str">
        <f>$B$698</f>
        <v>WSDF-N</v>
      </c>
      <c r="C716" s="329" t="str">
        <f>'[5]Procurement plan- Works'!$B$11</f>
        <v>Procurement of Contractor for the Construction of Atiak RGC Piped Water Supply System and Sanitation Facilities in Amuru District.</v>
      </c>
      <c r="D716" s="20" t="s">
        <v>26</v>
      </c>
      <c r="E716" s="27" t="s">
        <v>38</v>
      </c>
      <c r="F716" s="56">
        <f>'[5]Procurement plan- Works'!$D$11</f>
        <v>2500000000</v>
      </c>
      <c r="G716" s="27" t="s">
        <v>102</v>
      </c>
      <c r="H716" s="19" t="s">
        <v>65</v>
      </c>
      <c r="I716" s="235" t="s">
        <v>363</v>
      </c>
      <c r="J716" s="82">
        <v>43647</v>
      </c>
      <c r="K716" s="82">
        <f>J716+20</f>
        <v>43667</v>
      </c>
      <c r="L716" s="82">
        <f>K716+20</f>
        <v>43687</v>
      </c>
      <c r="M716" s="82">
        <f>L716+20</f>
        <v>43707</v>
      </c>
      <c r="N716" s="82">
        <f>M716+20</f>
        <v>43727</v>
      </c>
      <c r="O716" s="60"/>
    </row>
    <row r="717" spans="1:15" s="9" customFormat="1">
      <c r="A717" s="19"/>
      <c r="B717" s="19"/>
      <c r="C717" s="328"/>
      <c r="D717" s="20" t="s">
        <v>27</v>
      </c>
      <c r="E717" s="20"/>
      <c r="F717" s="56"/>
      <c r="G717" s="20"/>
      <c r="H717" s="19"/>
      <c r="I717" s="19"/>
      <c r="J717" s="82"/>
      <c r="K717" s="82"/>
      <c r="L717" s="22"/>
      <c r="M717" s="22"/>
      <c r="N717" s="25"/>
      <c r="O717" s="60"/>
    </row>
    <row r="718" spans="1:15" s="9" customFormat="1">
      <c r="A718" s="19"/>
      <c r="B718" s="19"/>
      <c r="C718" s="328"/>
      <c r="D718" s="20"/>
      <c r="E718" s="20"/>
      <c r="F718" s="56"/>
      <c r="G718" s="20"/>
      <c r="H718" s="19"/>
      <c r="I718" s="19"/>
      <c r="J718" s="82"/>
      <c r="K718" s="82"/>
      <c r="L718" s="22"/>
      <c r="M718" s="22"/>
      <c r="N718" s="25"/>
      <c r="O718" s="60"/>
    </row>
    <row r="719" spans="1:15" s="9" customFormat="1" ht="63">
      <c r="A719" s="19">
        <v>238</v>
      </c>
      <c r="B719" s="85" t="str">
        <f>$B$698</f>
        <v>WSDF-N</v>
      </c>
      <c r="C719" s="329" t="str">
        <f>'[5]Procurement plan- Works'!$B$12</f>
        <v xml:space="preserve">Procurement of Contractor for the Construction of Barr RGC Piped Water Supply System and Sanitation Facilities in Lira District.                   </v>
      </c>
      <c r="D719" s="20" t="s">
        <v>26</v>
      </c>
      <c r="E719" s="27" t="s">
        <v>38</v>
      </c>
      <c r="F719" s="56">
        <v>5000000000</v>
      </c>
      <c r="G719" s="27" t="s">
        <v>102</v>
      </c>
      <c r="H719" s="19" t="s">
        <v>65</v>
      </c>
      <c r="I719" s="235" t="s">
        <v>363</v>
      </c>
      <c r="J719" s="82">
        <v>43647</v>
      </c>
      <c r="K719" s="82">
        <f>J719+20</f>
        <v>43667</v>
      </c>
      <c r="L719" s="82">
        <f>K719+20</f>
        <v>43687</v>
      </c>
      <c r="M719" s="82">
        <f>L719+20</f>
        <v>43707</v>
      </c>
      <c r="N719" s="82">
        <f>M719+20</f>
        <v>43727</v>
      </c>
      <c r="O719" s="60"/>
    </row>
    <row r="720" spans="1:15" s="9" customFormat="1">
      <c r="A720" s="19"/>
      <c r="B720" s="19"/>
      <c r="C720" s="328"/>
      <c r="D720" s="20" t="s">
        <v>27</v>
      </c>
      <c r="E720" s="20"/>
      <c r="F720" s="56"/>
      <c r="G720" s="20"/>
      <c r="H720" s="19"/>
      <c r="I720" s="19"/>
      <c r="J720" s="82"/>
      <c r="K720" s="82"/>
      <c r="L720" s="22"/>
      <c r="M720" s="22"/>
      <c r="N720" s="25"/>
      <c r="O720" s="60"/>
    </row>
    <row r="721" spans="1:15" s="9" customFormat="1">
      <c r="A721" s="19"/>
      <c r="B721" s="19"/>
      <c r="C721" s="328"/>
      <c r="D721" s="20"/>
      <c r="E721" s="20"/>
      <c r="F721" s="56"/>
      <c r="G721" s="20"/>
      <c r="H721" s="19"/>
      <c r="I721" s="19"/>
      <c r="J721" s="82"/>
      <c r="K721" s="82"/>
      <c r="L721" s="22"/>
      <c r="M721" s="22"/>
      <c r="N721" s="25"/>
      <c r="O721" s="60"/>
    </row>
    <row r="722" spans="1:15" s="9" customFormat="1" ht="42.75">
      <c r="A722" s="19">
        <v>239</v>
      </c>
      <c r="B722" s="85" t="str">
        <f>$B$719</f>
        <v>WSDF-N</v>
      </c>
      <c r="C722" s="329" t="str">
        <f>'[5]Procurement plan- Works'!$B$13</f>
        <v>Procurement of contractor to Construct of Yumbe Faecal sludge drying facility</v>
      </c>
      <c r="D722" s="20" t="s">
        <v>26</v>
      </c>
      <c r="E722" s="27" t="s">
        <v>38</v>
      </c>
      <c r="F722" s="56">
        <f>'[5]Procurement plan- Works'!$D$13</f>
        <v>1383249600</v>
      </c>
      <c r="G722" s="20" t="str">
        <f>$G$716</f>
        <v>GoU</v>
      </c>
      <c r="H722" s="19" t="str">
        <f>$H$719</f>
        <v>ODB</v>
      </c>
      <c r="I722" s="235" t="s">
        <v>363</v>
      </c>
      <c r="J722" s="82">
        <v>43647</v>
      </c>
      <c r="K722" s="82">
        <f>J722+20</f>
        <v>43667</v>
      </c>
      <c r="L722" s="82">
        <f>K722+20</f>
        <v>43687</v>
      </c>
      <c r="M722" s="82">
        <f>L722+20</f>
        <v>43707</v>
      </c>
      <c r="N722" s="82">
        <f>M722+20</f>
        <v>43727</v>
      </c>
      <c r="O722" s="60"/>
    </row>
    <row r="723" spans="1:15" s="9" customFormat="1">
      <c r="A723" s="19"/>
      <c r="B723" s="19"/>
      <c r="C723" s="328"/>
      <c r="D723" s="20" t="s">
        <v>27</v>
      </c>
      <c r="E723" s="20"/>
      <c r="F723" s="56"/>
      <c r="G723" s="20"/>
      <c r="H723" s="19"/>
      <c r="I723" s="19"/>
      <c r="J723" s="82"/>
      <c r="K723" s="82"/>
      <c r="L723" s="22"/>
      <c r="M723" s="22"/>
      <c r="N723" s="25"/>
      <c r="O723" s="60"/>
    </row>
    <row r="724" spans="1:15" s="9" customFormat="1">
      <c r="A724" s="19"/>
      <c r="B724" s="19"/>
      <c r="C724" s="328"/>
      <c r="D724" s="20"/>
      <c r="E724" s="20"/>
      <c r="F724" s="56"/>
      <c r="G724" s="20"/>
      <c r="H724" s="19"/>
      <c r="I724" s="19"/>
      <c r="J724" s="82"/>
      <c r="K724" s="82"/>
      <c r="L724" s="22"/>
      <c r="M724" s="22"/>
      <c r="N724" s="25"/>
      <c r="O724" s="60"/>
    </row>
    <row r="725" spans="1:15" s="9" customFormat="1">
      <c r="A725" s="19">
        <v>240</v>
      </c>
      <c r="B725" s="85" t="str">
        <f>$B$698</f>
        <v>WSDF-N</v>
      </c>
      <c r="C725" s="328" t="str">
        <f>'[5]Procurement plan- Works'!$B$14</f>
        <v>Maintenance of office block</v>
      </c>
      <c r="D725" s="20" t="s">
        <v>26</v>
      </c>
      <c r="E725" s="27" t="s">
        <v>38</v>
      </c>
      <c r="F725" s="56">
        <v>100000000</v>
      </c>
      <c r="G725" s="20" t="str">
        <f>$G$716</f>
        <v>GoU</v>
      </c>
      <c r="H725" s="19" t="s">
        <v>64</v>
      </c>
      <c r="I725" s="235" t="s">
        <v>363</v>
      </c>
      <c r="J725" s="82" t="s">
        <v>349</v>
      </c>
      <c r="K725" s="82" t="s">
        <v>349</v>
      </c>
      <c r="L725" s="82" t="s">
        <v>349</v>
      </c>
      <c r="M725" s="82" t="s">
        <v>349</v>
      </c>
      <c r="N725" s="82" t="s">
        <v>349</v>
      </c>
      <c r="O725" s="60"/>
    </row>
    <row r="726" spans="1:15" s="9" customFormat="1">
      <c r="A726" s="19"/>
      <c r="B726" s="19"/>
      <c r="C726" s="328"/>
      <c r="D726" s="20" t="s">
        <v>27</v>
      </c>
      <c r="E726" s="20"/>
      <c r="F726" s="56"/>
      <c r="G726" s="20"/>
      <c r="H726" s="19"/>
      <c r="I726" s="19"/>
      <c r="J726" s="82"/>
      <c r="K726" s="82"/>
      <c r="L726" s="22"/>
      <c r="M726" s="22"/>
      <c r="N726" s="25"/>
      <c r="O726" s="60"/>
    </row>
    <row r="727" spans="1:15" s="9" customFormat="1">
      <c r="A727" s="19"/>
      <c r="B727" s="19"/>
      <c r="C727" s="328"/>
      <c r="D727" s="20"/>
      <c r="E727" s="20"/>
      <c r="F727" s="56"/>
      <c r="G727" s="20"/>
      <c r="H727" s="19"/>
      <c r="I727" s="19"/>
      <c r="J727" s="82"/>
      <c r="K727" s="82"/>
      <c r="L727" s="22"/>
      <c r="M727" s="22"/>
      <c r="N727" s="25"/>
      <c r="O727" s="60"/>
    </row>
    <row r="728" spans="1:15" s="9" customFormat="1" ht="63">
      <c r="A728" s="19">
        <v>241</v>
      </c>
      <c r="B728" s="85" t="str">
        <f>$B$698</f>
        <v>WSDF-N</v>
      </c>
      <c r="C728" s="329" t="str">
        <f>'[5]Procurement plan- Works'!$B$15</f>
        <v>Procurement of Framework Contract for the Drilling of Production wells in selected RGCs in Northern Uganda</v>
      </c>
      <c r="D728" s="20" t="s">
        <v>26</v>
      </c>
      <c r="E728" s="27" t="s">
        <v>38</v>
      </c>
      <c r="F728" s="56">
        <f>'[5]Procurement plan- Works'!$D$15</f>
        <v>650000000</v>
      </c>
      <c r="G728" s="20" t="str">
        <f>$G$716</f>
        <v>GoU</v>
      </c>
      <c r="H728" s="19" t="s">
        <v>65</v>
      </c>
      <c r="I728" s="19" t="s">
        <v>350</v>
      </c>
      <c r="J728" s="82">
        <v>43677</v>
      </c>
      <c r="K728" s="82">
        <f>J728+20</f>
        <v>43697</v>
      </c>
      <c r="L728" s="82">
        <f>K728+20</f>
        <v>43717</v>
      </c>
      <c r="M728" s="82">
        <f>L728+20</f>
        <v>43737</v>
      </c>
      <c r="N728" s="82">
        <f>M728+20</f>
        <v>43757</v>
      </c>
      <c r="O728" s="60"/>
    </row>
    <row r="729" spans="1:15" s="9" customFormat="1">
      <c r="A729" s="19"/>
      <c r="B729" s="19"/>
      <c r="C729" s="328"/>
      <c r="D729" s="20" t="s">
        <v>27</v>
      </c>
      <c r="E729" s="20"/>
      <c r="F729" s="56"/>
      <c r="G729" s="20"/>
      <c r="H729" s="19"/>
      <c r="I729" s="19"/>
      <c r="J729" s="82"/>
      <c r="K729" s="82"/>
      <c r="L729" s="22"/>
      <c r="M729" s="22"/>
      <c r="N729" s="25"/>
      <c r="O729" s="60"/>
    </row>
    <row r="730" spans="1:15" s="9" customFormat="1">
      <c r="A730" s="19"/>
      <c r="B730" s="19"/>
      <c r="C730" s="328"/>
      <c r="D730" s="20"/>
      <c r="E730" s="20"/>
      <c r="F730" s="56"/>
      <c r="G730" s="20"/>
      <c r="H730" s="19"/>
      <c r="I730" s="19"/>
      <c r="J730" s="82"/>
      <c r="K730" s="82"/>
      <c r="L730" s="22"/>
      <c r="M730" s="22"/>
      <c r="N730" s="25"/>
      <c r="O730" s="60"/>
    </row>
    <row r="731" spans="1:15" s="9" customFormat="1" ht="63">
      <c r="A731" s="19">
        <v>242</v>
      </c>
      <c r="B731" s="85" t="str">
        <f>$B$698</f>
        <v>WSDF-N</v>
      </c>
      <c r="C731" s="329" t="str">
        <f>'[5]Procurement plan- Works'!$B$16</f>
        <v xml:space="preserve">Procurement of Contractor for the Extension of 3 Phase Grid Power to Ministry of Water and Environment Offices in Lira District.                   </v>
      </c>
      <c r="D731" s="19" t="s">
        <v>26</v>
      </c>
      <c r="E731" s="27" t="s">
        <v>38</v>
      </c>
      <c r="F731" s="30">
        <v>50000000</v>
      </c>
      <c r="G731" s="20" t="str">
        <f>$G$716</f>
        <v>GoU</v>
      </c>
      <c r="H731" s="19" t="s">
        <v>64</v>
      </c>
      <c r="I731" s="19" t="s">
        <v>350</v>
      </c>
      <c r="J731" s="82">
        <v>43677</v>
      </c>
      <c r="K731" s="82">
        <f>J731+10</f>
        <v>43687</v>
      </c>
      <c r="L731" s="82">
        <f>K731+10</f>
        <v>43697</v>
      </c>
      <c r="M731" s="82">
        <f>L731+10</f>
        <v>43707</v>
      </c>
      <c r="N731" s="82">
        <f>M731+10</f>
        <v>43717</v>
      </c>
      <c r="O731" s="60"/>
    </row>
    <row r="732" spans="1:15" s="9" customFormat="1">
      <c r="A732" s="19"/>
      <c r="B732" s="19"/>
      <c r="C732" s="328"/>
      <c r="D732" s="19" t="s">
        <v>27</v>
      </c>
      <c r="E732" s="19"/>
      <c r="F732" s="30"/>
      <c r="G732" s="19"/>
      <c r="H732" s="19"/>
      <c r="I732" s="19"/>
      <c r="J732" s="82"/>
      <c r="K732" s="82"/>
      <c r="L732" s="22"/>
      <c r="M732" s="22"/>
      <c r="N732" s="25"/>
      <c r="O732" s="60"/>
    </row>
    <row r="733" spans="1:15" s="9" customFormat="1">
      <c r="A733" s="19"/>
      <c r="B733" s="19"/>
      <c r="C733" s="328"/>
      <c r="D733" s="19"/>
      <c r="E733" s="19"/>
      <c r="F733" s="30"/>
      <c r="G733" s="19"/>
      <c r="H733" s="19"/>
      <c r="I733" s="19"/>
      <c r="J733" s="82"/>
      <c r="K733" s="82"/>
      <c r="L733" s="22"/>
      <c r="M733" s="22"/>
      <c r="N733" s="25"/>
      <c r="O733" s="45"/>
    </row>
    <row r="734" spans="1:15" s="9" customFormat="1" ht="42.75">
      <c r="A734" s="19">
        <v>243</v>
      </c>
      <c r="B734" s="85" t="str">
        <f>$B$698</f>
        <v>WSDF-N</v>
      </c>
      <c r="C734" s="329" t="str">
        <f>'[5]Procurement plan- Works'!$B$17</f>
        <v>Construction of Olujobo Refugee Settlement Camp Piped WSSS in Arua District</v>
      </c>
      <c r="D734" s="19" t="s">
        <v>26</v>
      </c>
      <c r="E734" s="27" t="s">
        <v>38</v>
      </c>
      <c r="F734" s="30">
        <f>'[5]Procurement plan- Works'!$D$17</f>
        <v>1595297461</v>
      </c>
      <c r="G734" s="20" t="str">
        <f>$G$716</f>
        <v>GoU</v>
      </c>
      <c r="H734" s="19" t="s">
        <v>65</v>
      </c>
      <c r="I734" s="19" t="s">
        <v>350</v>
      </c>
      <c r="J734" s="82">
        <v>43677</v>
      </c>
      <c r="K734" s="82">
        <f>J734+20</f>
        <v>43697</v>
      </c>
      <c r="L734" s="82">
        <f>K734+20</f>
        <v>43717</v>
      </c>
      <c r="M734" s="82">
        <f>L734+20</f>
        <v>43737</v>
      </c>
      <c r="N734" s="82">
        <f>M734+20</f>
        <v>43757</v>
      </c>
      <c r="O734" s="45"/>
    </row>
    <row r="735" spans="1:15" s="9" customFormat="1">
      <c r="A735" s="19"/>
      <c r="B735" s="19"/>
      <c r="C735" s="328"/>
      <c r="D735" s="19" t="s">
        <v>27</v>
      </c>
      <c r="E735" s="19"/>
      <c r="F735" s="30"/>
      <c r="G735" s="19"/>
      <c r="H735" s="19"/>
      <c r="I735" s="19"/>
      <c r="J735" s="82"/>
      <c r="K735" s="82"/>
      <c r="L735" s="22"/>
      <c r="M735" s="22"/>
      <c r="N735" s="25"/>
      <c r="O735" s="45"/>
    </row>
    <row r="736" spans="1:15" s="9" customFormat="1">
      <c r="A736" s="19"/>
      <c r="B736" s="19"/>
      <c r="C736" s="328"/>
      <c r="D736" s="19"/>
      <c r="E736" s="19"/>
      <c r="F736" s="30"/>
      <c r="G736" s="19"/>
      <c r="H736" s="19"/>
      <c r="I736" s="19"/>
      <c r="J736" s="82"/>
      <c r="K736" s="82"/>
      <c r="L736" s="22"/>
      <c r="M736" s="22"/>
      <c r="N736" s="25"/>
      <c r="O736" s="45"/>
    </row>
    <row r="737" spans="1:15" s="9" customFormat="1" ht="42.75">
      <c r="A737" s="19">
        <v>244</v>
      </c>
      <c r="B737" s="85" t="str">
        <f>$B$698</f>
        <v>WSDF-N</v>
      </c>
      <c r="C737" s="329" t="str">
        <f>'[5]Procurement plan- Works'!$B$18</f>
        <v>Rehabilitation and Extension of Ayilo II Refugee Settlement Camp Piped WSSS Adjumani District</v>
      </c>
      <c r="D737" s="19" t="s">
        <v>26</v>
      </c>
      <c r="E737" s="27" t="s">
        <v>38</v>
      </c>
      <c r="F737" s="30">
        <f>'[5]Procurement plan- Works'!$D$18</f>
        <v>1652000000</v>
      </c>
      <c r="G737" s="20" t="str">
        <f>$G$716</f>
        <v>GoU</v>
      </c>
      <c r="H737" s="19" t="s">
        <v>65</v>
      </c>
      <c r="I737" s="19" t="s">
        <v>350</v>
      </c>
      <c r="J737" s="82">
        <v>43677</v>
      </c>
      <c r="K737" s="82">
        <f>J737+20</f>
        <v>43697</v>
      </c>
      <c r="L737" s="82">
        <f>K737+20</f>
        <v>43717</v>
      </c>
      <c r="M737" s="82">
        <f>L737+20</f>
        <v>43737</v>
      </c>
      <c r="N737" s="82">
        <f>M737+20</f>
        <v>43757</v>
      </c>
      <c r="O737" s="45"/>
    </row>
    <row r="738" spans="1:15" s="9" customFormat="1">
      <c r="A738" s="19"/>
      <c r="B738" s="19"/>
      <c r="C738" s="328"/>
      <c r="D738" s="19" t="s">
        <v>27</v>
      </c>
      <c r="E738" s="19"/>
      <c r="F738" s="30"/>
      <c r="G738" s="19"/>
      <c r="H738" s="19"/>
      <c r="I738" s="19"/>
      <c r="J738" s="82"/>
      <c r="K738" s="82"/>
      <c r="L738" s="22"/>
      <c r="M738" s="22"/>
      <c r="N738" s="25"/>
      <c r="O738" s="45"/>
    </row>
    <row r="739" spans="1:15" s="9" customFormat="1">
      <c r="A739" s="19"/>
      <c r="B739" s="19"/>
      <c r="C739" s="328"/>
      <c r="D739" s="19"/>
      <c r="E739" s="19"/>
      <c r="F739" s="30"/>
      <c r="G739" s="19"/>
      <c r="H739" s="19"/>
      <c r="I739" s="19"/>
      <c r="J739" s="82"/>
      <c r="K739" s="82"/>
      <c r="L739" s="22"/>
      <c r="M739" s="22"/>
      <c r="N739" s="25"/>
      <c r="O739" s="45"/>
    </row>
    <row r="740" spans="1:15" s="9" customFormat="1" ht="42.75">
      <c r="A740" s="19">
        <v>245</v>
      </c>
      <c r="B740" s="85" t="str">
        <f>$B$737</f>
        <v>WSDF-N</v>
      </c>
      <c r="C740" s="329" t="str">
        <f>'[5]Procurement plan- Works'!$B$19</f>
        <v>Construction of Ofua III and Omugo VI Refugee Settlement Camp Piped WSSS in Arua District</v>
      </c>
      <c r="D740" s="19" t="s">
        <v>26</v>
      </c>
      <c r="E740" s="27" t="s">
        <v>38</v>
      </c>
      <c r="F740" s="30">
        <f>'[5]Procurement plan- Works'!$D$19</f>
        <v>2386690455</v>
      </c>
      <c r="G740" s="19" t="str">
        <f>G737</f>
        <v>GoU</v>
      </c>
      <c r="H740" s="19" t="str">
        <f>H737</f>
        <v>ODB</v>
      </c>
      <c r="I740" s="19" t="s">
        <v>350</v>
      </c>
      <c r="J740" s="82">
        <v>43677</v>
      </c>
      <c r="K740" s="82">
        <f>J740+20</f>
        <v>43697</v>
      </c>
      <c r="L740" s="82">
        <f>K740+20</f>
        <v>43717</v>
      </c>
      <c r="M740" s="82">
        <f>L740+20</f>
        <v>43737</v>
      </c>
      <c r="N740" s="82">
        <f>M740+20</f>
        <v>43757</v>
      </c>
      <c r="O740" s="45"/>
    </row>
    <row r="741" spans="1:15" s="9" customFormat="1">
      <c r="A741" s="19"/>
      <c r="B741" s="19"/>
      <c r="C741" s="328"/>
      <c r="D741" s="19" t="s">
        <v>27</v>
      </c>
      <c r="E741" s="19"/>
      <c r="F741" s="30"/>
      <c r="G741" s="19"/>
      <c r="H741" s="19"/>
      <c r="I741" s="19"/>
      <c r="J741" s="82"/>
      <c r="K741" s="82"/>
      <c r="L741" s="22"/>
      <c r="M741" s="22"/>
      <c r="N741" s="25"/>
      <c r="O741" s="45"/>
    </row>
    <row r="742" spans="1:15" s="9" customFormat="1">
      <c r="A742" s="19"/>
      <c r="B742" s="19"/>
      <c r="C742" s="328"/>
      <c r="D742" s="19"/>
      <c r="E742" s="19"/>
      <c r="F742" s="30"/>
      <c r="G742" s="19"/>
      <c r="H742" s="19"/>
      <c r="I742" s="19"/>
      <c r="J742" s="82"/>
      <c r="K742" s="82"/>
      <c r="L742" s="22"/>
      <c r="M742" s="22"/>
      <c r="N742" s="25"/>
      <c r="O742" s="45"/>
    </row>
    <row r="743" spans="1:15" s="9" customFormat="1" ht="42.75">
      <c r="A743" s="19">
        <v>246</v>
      </c>
      <c r="B743" s="85" t="str">
        <f>$B$737</f>
        <v>WSDF-N</v>
      </c>
      <c r="C743" s="358" t="str">
        <f>'[5]Procurement plan- Works'!$B$20</f>
        <v>Construction of Bidibidi Zone V Refugee Settlement Camp Piped WSS in Yumbe District</v>
      </c>
      <c r="D743" s="19" t="s">
        <v>26</v>
      </c>
      <c r="E743" s="27" t="s">
        <v>38</v>
      </c>
      <c r="F743" s="30">
        <f>'[5]Procurement plan- Works'!$D$20</f>
        <v>2200000000</v>
      </c>
      <c r="G743" s="19" t="str">
        <f>G737</f>
        <v>GoU</v>
      </c>
      <c r="H743" s="19" t="str">
        <f>H737</f>
        <v>ODB</v>
      </c>
      <c r="I743" s="19" t="s">
        <v>350</v>
      </c>
      <c r="J743" s="82">
        <v>43677</v>
      </c>
      <c r="K743" s="82">
        <f>J743+20</f>
        <v>43697</v>
      </c>
      <c r="L743" s="82">
        <f>K743+20</f>
        <v>43717</v>
      </c>
      <c r="M743" s="82">
        <f>L743+20</f>
        <v>43737</v>
      </c>
      <c r="N743" s="82">
        <f>M743+20</f>
        <v>43757</v>
      </c>
      <c r="O743" s="45"/>
    </row>
    <row r="744" spans="1:15" s="9" customFormat="1">
      <c r="A744" s="19"/>
      <c r="B744" s="19"/>
      <c r="C744" s="328"/>
      <c r="D744" s="19" t="s">
        <v>27</v>
      </c>
      <c r="E744" s="19"/>
      <c r="F744" s="30"/>
      <c r="G744" s="19"/>
      <c r="H744" s="19"/>
      <c r="I744" s="19"/>
      <c r="J744" s="82"/>
      <c r="K744" s="82"/>
      <c r="L744" s="22"/>
      <c r="M744" s="22"/>
      <c r="N744" s="25"/>
      <c r="O744" s="45"/>
    </row>
    <row r="745" spans="1:15" s="9" customFormat="1">
      <c r="A745" s="19"/>
      <c r="B745" s="19"/>
      <c r="C745" s="328"/>
      <c r="D745" s="19"/>
      <c r="E745" s="19"/>
      <c r="F745" s="30"/>
      <c r="G745" s="19"/>
      <c r="H745" s="19"/>
      <c r="I745" s="19"/>
      <c r="J745" s="82"/>
      <c r="K745" s="82"/>
      <c r="L745" s="22"/>
      <c r="M745" s="22"/>
      <c r="N745" s="25"/>
      <c r="O745" s="45"/>
    </row>
    <row r="746" spans="1:15" s="9" customFormat="1">
      <c r="A746" s="19">
        <v>247</v>
      </c>
      <c r="B746" s="85" t="str">
        <f>$B$737</f>
        <v>WSDF-N</v>
      </c>
      <c r="C746" s="329" t="str">
        <f>'[5]Procurement plan- Works'!$B$21</f>
        <v>Extension of Ranch I WSSS to Panyadoli Village</v>
      </c>
      <c r="D746" s="19" t="s">
        <v>26</v>
      </c>
      <c r="E746" s="27" t="s">
        <v>38</v>
      </c>
      <c r="F746" s="30">
        <f>'[5]Procurement plan- Works'!$D$21</f>
        <v>500000000</v>
      </c>
      <c r="G746" s="19" t="str">
        <f>G737</f>
        <v>GoU</v>
      </c>
      <c r="H746" s="19" t="s">
        <v>75</v>
      </c>
      <c r="I746" s="19" t="s">
        <v>350</v>
      </c>
      <c r="J746" s="82">
        <v>43677</v>
      </c>
      <c r="K746" s="82">
        <f>J746+20</f>
        <v>43697</v>
      </c>
      <c r="L746" s="82">
        <f>K746+20</f>
        <v>43717</v>
      </c>
      <c r="M746" s="82">
        <f>L746+20</f>
        <v>43737</v>
      </c>
      <c r="N746" s="82">
        <f>M746+20</f>
        <v>43757</v>
      </c>
      <c r="O746" s="45"/>
    </row>
    <row r="747" spans="1:15">
      <c r="A747" s="19"/>
      <c r="B747" s="19"/>
      <c r="C747" s="328"/>
      <c r="D747" s="19" t="s">
        <v>27</v>
      </c>
      <c r="E747" s="19"/>
      <c r="F747" s="30"/>
      <c r="G747" s="19"/>
      <c r="H747" s="19"/>
      <c r="I747" s="19"/>
      <c r="J747" s="82"/>
      <c r="K747" s="82"/>
      <c r="L747" s="22"/>
      <c r="M747" s="22"/>
      <c r="N747" s="25"/>
      <c r="O747" s="45"/>
    </row>
    <row r="748" spans="1:15">
      <c r="A748" s="19"/>
      <c r="B748" s="19"/>
      <c r="C748" s="328"/>
      <c r="D748" s="19"/>
      <c r="E748" s="19"/>
      <c r="F748" s="30"/>
      <c r="G748" s="19"/>
      <c r="H748" s="19"/>
      <c r="I748" s="19"/>
      <c r="J748" s="82"/>
      <c r="K748" s="82"/>
      <c r="L748" s="22"/>
      <c r="M748" s="22"/>
      <c r="N748" s="25"/>
      <c r="O748" s="45"/>
    </row>
    <row r="749" spans="1:15" ht="42.75">
      <c r="A749" s="19">
        <v>248</v>
      </c>
      <c r="B749" s="19" t="s">
        <v>293</v>
      </c>
      <c r="C749" s="359" t="str">
        <f>'[6]GW&amp;Non-conultancy -internal use'!$B$14</f>
        <v>Works for weed control at Leye dam in Kole District.</v>
      </c>
      <c r="D749" s="19" t="s">
        <v>26</v>
      </c>
      <c r="E749" s="27" t="s">
        <v>38</v>
      </c>
      <c r="F749" s="30">
        <v>760000000</v>
      </c>
      <c r="G749" s="19" t="str">
        <f>G740</f>
        <v>GoU</v>
      </c>
      <c r="H749" s="19" t="str">
        <f>H740</f>
        <v>ODB</v>
      </c>
      <c r="I749" s="19" t="s">
        <v>350</v>
      </c>
      <c r="J749" s="82">
        <v>43677</v>
      </c>
      <c r="K749" s="82">
        <f>J749+20</f>
        <v>43697</v>
      </c>
      <c r="L749" s="82">
        <f>K749+20</f>
        <v>43717</v>
      </c>
      <c r="M749" s="82">
        <f>L749+20</f>
        <v>43737</v>
      </c>
      <c r="N749" s="82">
        <f>M749+20</f>
        <v>43757</v>
      </c>
      <c r="O749" s="45"/>
    </row>
    <row r="750" spans="1:15">
      <c r="A750" s="19"/>
      <c r="B750" s="226"/>
      <c r="C750" s="330"/>
      <c r="D750" s="19" t="s">
        <v>27</v>
      </c>
      <c r="E750" s="19"/>
      <c r="F750" s="30"/>
      <c r="G750" s="19"/>
      <c r="H750" s="19"/>
      <c r="I750" s="19"/>
      <c r="J750" s="82"/>
      <c r="K750" s="82"/>
      <c r="L750" s="22"/>
      <c r="M750" s="22"/>
      <c r="N750" s="25"/>
      <c r="O750" s="45"/>
    </row>
    <row r="751" spans="1:15">
      <c r="A751" s="19"/>
      <c r="B751" s="19"/>
      <c r="C751" s="328"/>
      <c r="D751" s="19"/>
      <c r="E751" s="19"/>
      <c r="F751" s="30"/>
      <c r="G751" s="19"/>
      <c r="H751" s="19"/>
      <c r="I751" s="19"/>
      <c r="J751" s="82"/>
      <c r="K751" s="82"/>
      <c r="L751" s="22"/>
      <c r="M751" s="22"/>
      <c r="N751" s="25"/>
      <c r="O751" s="45"/>
    </row>
    <row r="752" spans="1:15" ht="63">
      <c r="A752" s="19">
        <v>249</v>
      </c>
      <c r="B752" s="19" t="s">
        <v>293</v>
      </c>
      <c r="C752" s="359" t="str">
        <f>'[6]GW&amp;Non-conultancy -internal use'!$B$18</f>
        <v xml:space="preserve">Supply of Construction Materials for Construction of Valley Tanks and Small Scale Irrigation Schemes in Upper central, Northern and West Nile Regions </v>
      </c>
      <c r="D752" s="19" t="s">
        <v>26</v>
      </c>
      <c r="E752" s="19" t="s">
        <v>38</v>
      </c>
      <c r="F752" s="30">
        <v>2200000000</v>
      </c>
      <c r="G752" s="19" t="s">
        <v>63</v>
      </c>
      <c r="H752" s="19" t="s">
        <v>65</v>
      </c>
      <c r="I752" s="19" t="s">
        <v>350</v>
      </c>
      <c r="J752" s="82">
        <v>43677</v>
      </c>
      <c r="K752" s="82">
        <f>J752+20</f>
        <v>43697</v>
      </c>
      <c r="L752" s="82">
        <f>K752+20</f>
        <v>43717</v>
      </c>
      <c r="M752" s="82">
        <f>L752+20</f>
        <v>43737</v>
      </c>
      <c r="N752" s="82">
        <f>M752+20</f>
        <v>43757</v>
      </c>
      <c r="O752" s="45"/>
    </row>
    <row r="753" spans="1:15">
      <c r="A753" s="19"/>
      <c r="B753" s="19"/>
      <c r="C753" s="328"/>
      <c r="D753" s="19" t="s">
        <v>27</v>
      </c>
      <c r="E753" s="19"/>
      <c r="F753" s="30"/>
      <c r="G753" s="19"/>
      <c r="H753" s="19"/>
      <c r="I753" s="19"/>
      <c r="J753" s="82"/>
      <c r="K753" s="82"/>
      <c r="L753" s="22"/>
      <c r="M753" s="22"/>
      <c r="N753" s="25"/>
      <c r="O753" s="45"/>
    </row>
    <row r="754" spans="1:15">
      <c r="A754" s="19"/>
      <c r="B754" s="19"/>
      <c r="C754" s="328"/>
      <c r="D754" s="19"/>
      <c r="E754" s="19"/>
      <c r="F754" s="30"/>
      <c r="G754" s="19"/>
      <c r="H754" s="19"/>
      <c r="I754" s="19"/>
      <c r="J754" s="82"/>
      <c r="K754" s="82"/>
      <c r="L754" s="22"/>
      <c r="M754" s="22"/>
      <c r="N754" s="25"/>
      <c r="O754" s="45"/>
    </row>
    <row r="755" spans="1:15">
      <c r="A755" s="19">
        <v>250</v>
      </c>
      <c r="B755" s="19" t="s">
        <v>293</v>
      </c>
      <c r="C755" s="360" t="str">
        <f>'[6]GW&amp;Non-conultancy -internal use'!$B$21</f>
        <v xml:space="preserve">Supply of food ratios for construction WfP Facilities </v>
      </c>
      <c r="D755" s="19" t="s">
        <v>26</v>
      </c>
      <c r="E755" s="19" t="s">
        <v>38</v>
      </c>
      <c r="F755" s="30">
        <v>300000000</v>
      </c>
      <c r="G755" s="19" t="s">
        <v>63</v>
      </c>
      <c r="H755" s="19" t="s">
        <v>65</v>
      </c>
      <c r="I755" s="19" t="s">
        <v>50</v>
      </c>
      <c r="J755" s="82">
        <v>43677</v>
      </c>
      <c r="K755" s="82">
        <f>J755+20</f>
        <v>43697</v>
      </c>
      <c r="L755" s="82">
        <f>K755+20</f>
        <v>43717</v>
      </c>
      <c r="M755" s="82">
        <f>L755+20</f>
        <v>43737</v>
      </c>
      <c r="N755" s="82">
        <f>M755+20</f>
        <v>43757</v>
      </c>
      <c r="O755" s="45"/>
    </row>
    <row r="756" spans="1:15">
      <c r="A756" s="19"/>
      <c r="B756" s="19"/>
      <c r="C756" s="328"/>
      <c r="D756" s="19" t="s">
        <v>27</v>
      </c>
      <c r="E756" s="19"/>
      <c r="F756" s="30"/>
      <c r="G756" s="19"/>
      <c r="H756" s="19"/>
      <c r="I756" s="19"/>
      <c r="J756" s="82"/>
      <c r="K756" s="82"/>
      <c r="L756" s="22"/>
      <c r="M756" s="22"/>
      <c r="N756" s="25"/>
      <c r="O756" s="45"/>
    </row>
    <row r="757" spans="1:15">
      <c r="A757" s="19"/>
      <c r="B757" s="19"/>
      <c r="C757" s="328"/>
      <c r="D757" s="19"/>
      <c r="E757" s="19"/>
      <c r="F757" s="30"/>
      <c r="G757" s="19"/>
      <c r="H757" s="19"/>
      <c r="I757" s="19"/>
      <c r="J757" s="82"/>
      <c r="K757" s="82"/>
      <c r="L757" s="22"/>
      <c r="M757" s="22"/>
      <c r="N757" s="25"/>
      <c r="O757" s="45"/>
    </row>
    <row r="758" spans="1:15" ht="83.25">
      <c r="A758" s="19">
        <v>251</v>
      </c>
      <c r="B758" s="19" t="s">
        <v>293</v>
      </c>
      <c r="C758" s="359" t="str">
        <f>'[6]GW&amp;Non-conultancy -internal use'!$B$24</f>
        <v>Supply and Installation of solar equipment, water pumps and generators for construction of Water for Production facilities in Upper central, Northern and West Nile Regions</v>
      </c>
      <c r="D758" s="19" t="s">
        <v>26</v>
      </c>
      <c r="E758" s="19" t="s">
        <v>38</v>
      </c>
      <c r="F758" s="30">
        <v>2200000000</v>
      </c>
      <c r="G758" s="19" t="s">
        <v>63</v>
      </c>
      <c r="H758" s="19" t="s">
        <v>65</v>
      </c>
      <c r="I758" s="19" t="s">
        <v>50</v>
      </c>
      <c r="J758" s="82">
        <v>43677</v>
      </c>
      <c r="K758" s="82">
        <f>J758+20</f>
        <v>43697</v>
      </c>
      <c r="L758" s="82">
        <f>K758+20</f>
        <v>43717</v>
      </c>
      <c r="M758" s="82">
        <f>L758+20</f>
        <v>43737</v>
      </c>
      <c r="N758" s="82">
        <f>M758+20</f>
        <v>43757</v>
      </c>
      <c r="O758" s="45"/>
    </row>
    <row r="759" spans="1:15">
      <c r="A759" s="19"/>
      <c r="B759" s="19"/>
      <c r="C759" s="328"/>
      <c r="D759" s="19" t="s">
        <v>27</v>
      </c>
      <c r="E759" s="19"/>
      <c r="F759" s="30"/>
      <c r="G759" s="19"/>
      <c r="H759" s="19"/>
      <c r="I759" s="19"/>
      <c r="J759" s="82"/>
      <c r="K759" s="82"/>
      <c r="L759" s="22"/>
      <c r="M759" s="22"/>
      <c r="N759" s="25"/>
      <c r="O759" s="45"/>
    </row>
    <row r="760" spans="1:15">
      <c r="A760" s="19"/>
      <c r="B760" s="19"/>
      <c r="C760" s="328"/>
      <c r="D760" s="19"/>
      <c r="E760" s="19"/>
      <c r="F760" s="30"/>
      <c r="G760" s="19"/>
      <c r="H760" s="19"/>
      <c r="I760" s="19"/>
      <c r="J760" s="82"/>
      <c r="K760" s="82"/>
      <c r="L760" s="22"/>
      <c r="M760" s="22"/>
      <c r="N760" s="25"/>
      <c r="O760" s="45"/>
    </row>
    <row r="761" spans="1:15" ht="83.25">
      <c r="A761" s="19">
        <v>252</v>
      </c>
      <c r="B761" s="85" t="str">
        <f>$B$758</f>
        <v>WFPRC-N</v>
      </c>
      <c r="C761" s="359" t="str">
        <f>'[6]GW&amp;Non-conultancy -internal use'!$B$27</f>
        <v xml:space="preserve">Supply of Fuel, Oils and Lubricants  for Construction of Valley Tanks and Small Scale Irrigation Schemes in Upper central, Northern and West Nile Regions </v>
      </c>
      <c r="D761" s="19" t="s">
        <v>26</v>
      </c>
      <c r="E761" s="19" t="s">
        <v>38</v>
      </c>
      <c r="F761" s="30">
        <v>1000000</v>
      </c>
      <c r="G761" s="19" t="s">
        <v>63</v>
      </c>
      <c r="H761" s="19" t="s">
        <v>288</v>
      </c>
      <c r="I761" s="19" t="s">
        <v>50</v>
      </c>
      <c r="J761" s="82">
        <v>43677</v>
      </c>
      <c r="K761" s="82">
        <f>J761+20</f>
        <v>43697</v>
      </c>
      <c r="L761" s="82">
        <f>K761+20</f>
        <v>43717</v>
      </c>
      <c r="M761" s="82">
        <f>L761+20</f>
        <v>43737</v>
      </c>
      <c r="N761" s="82">
        <f>M761+20</f>
        <v>43757</v>
      </c>
      <c r="O761" s="45"/>
    </row>
    <row r="762" spans="1:15">
      <c r="A762" s="19"/>
      <c r="B762" s="19"/>
      <c r="C762" s="328"/>
      <c r="D762" s="19" t="s">
        <v>27</v>
      </c>
      <c r="E762" s="19"/>
      <c r="F762" s="30"/>
      <c r="G762" s="19"/>
      <c r="H762" s="19"/>
      <c r="I762" s="19"/>
      <c r="J762" s="82"/>
      <c r="K762" s="82"/>
      <c r="L762" s="22"/>
      <c r="M762" s="22"/>
      <c r="N762" s="25"/>
      <c r="O762" s="45"/>
    </row>
    <row r="763" spans="1:15">
      <c r="A763" s="19"/>
      <c r="B763" s="19"/>
      <c r="C763" s="328"/>
      <c r="D763" s="19"/>
      <c r="E763" s="19"/>
      <c r="F763" s="30"/>
      <c r="G763" s="19"/>
      <c r="H763" s="19"/>
      <c r="I763" s="19"/>
      <c r="J763" s="82"/>
      <c r="K763" s="82"/>
      <c r="L763" s="22"/>
      <c r="M763" s="22"/>
      <c r="N763" s="25"/>
      <c r="O763" s="45"/>
    </row>
    <row r="764" spans="1:15" ht="63">
      <c r="A764" s="19">
        <v>253</v>
      </c>
      <c r="B764" s="380" t="str">
        <f>$B$767</f>
        <v>WFPRC-N</v>
      </c>
      <c r="C764" s="359" t="str">
        <f>'[6]GW&amp;Non-conultancy -internal use'!$B$30</f>
        <v xml:space="preserve">Supply of inputs (Pipes, fittings, fixtures, valves, drip lines and sprinklers) for construction of micro-irrigation systems </v>
      </c>
      <c r="D764" s="19" t="s">
        <v>26</v>
      </c>
      <c r="E764" s="19" t="s">
        <v>38</v>
      </c>
      <c r="F764" s="30">
        <v>2200000000</v>
      </c>
      <c r="G764" s="19" t="s">
        <v>63</v>
      </c>
      <c r="H764" s="19" t="s">
        <v>65</v>
      </c>
      <c r="I764" s="19" t="s">
        <v>50</v>
      </c>
      <c r="J764" s="82">
        <v>43677</v>
      </c>
      <c r="K764" s="82">
        <f>J764+20</f>
        <v>43697</v>
      </c>
      <c r="L764" s="82">
        <f>K764+20</f>
        <v>43717</v>
      </c>
      <c r="M764" s="82">
        <f>L764+20</f>
        <v>43737</v>
      </c>
      <c r="N764" s="82">
        <f>M764+20</f>
        <v>43757</v>
      </c>
      <c r="O764" s="45"/>
    </row>
    <row r="765" spans="1:15">
      <c r="A765" s="19"/>
      <c r="B765" s="19"/>
      <c r="C765" s="328"/>
      <c r="D765" s="19" t="s">
        <v>27</v>
      </c>
      <c r="E765" s="19"/>
      <c r="F765" s="30"/>
      <c r="G765" s="19"/>
      <c r="H765" s="19"/>
      <c r="I765" s="19"/>
      <c r="J765" s="82"/>
      <c r="K765" s="82"/>
      <c r="L765" s="22"/>
      <c r="M765" s="22"/>
      <c r="N765" s="25"/>
      <c r="O765" s="45"/>
    </row>
    <row r="766" spans="1:15">
      <c r="A766" s="19"/>
      <c r="B766" s="19"/>
      <c r="C766" s="328"/>
      <c r="D766" s="19"/>
      <c r="E766" s="19"/>
      <c r="F766" s="30"/>
      <c r="G766" s="19"/>
      <c r="H766" s="19"/>
      <c r="I766" s="19"/>
      <c r="J766" s="82"/>
      <c r="K766" s="82"/>
      <c r="L766" s="22"/>
      <c r="M766" s="22"/>
      <c r="N766" s="25"/>
      <c r="O766" s="45"/>
    </row>
    <row r="767" spans="1:15" ht="63">
      <c r="A767" s="19">
        <v>254</v>
      </c>
      <c r="B767" s="85" t="str">
        <f>$B$758</f>
        <v>WFPRC-N</v>
      </c>
      <c r="C767" s="359" t="str">
        <f>'[6]GW&amp;Non-conultancy -internal use'!$B$33</f>
        <v xml:space="preserve">Supply of agronomy inputs for small scale irrigation systems  in Upper central, Northern and West Nile Regions </v>
      </c>
      <c r="D767" s="19" t="s">
        <v>26</v>
      </c>
      <c r="E767" s="19" t="s">
        <v>38</v>
      </c>
      <c r="F767" s="30">
        <v>1200000000</v>
      </c>
      <c r="G767" s="19" t="s">
        <v>63</v>
      </c>
      <c r="H767" s="19" t="s">
        <v>65</v>
      </c>
      <c r="I767" s="19" t="s">
        <v>50</v>
      </c>
      <c r="J767" s="82">
        <v>43677</v>
      </c>
      <c r="K767" s="82">
        <f>J767+20</f>
        <v>43697</v>
      </c>
      <c r="L767" s="82">
        <f>K767+20</f>
        <v>43717</v>
      </c>
      <c r="M767" s="82">
        <f>L767+20</f>
        <v>43737</v>
      </c>
      <c r="N767" s="82">
        <f>M767+20</f>
        <v>43757</v>
      </c>
      <c r="O767" s="45"/>
    </row>
    <row r="768" spans="1:15">
      <c r="A768" s="19"/>
      <c r="B768" s="85"/>
      <c r="C768" s="359"/>
      <c r="D768" s="19" t="s">
        <v>27</v>
      </c>
      <c r="E768" s="19"/>
      <c r="F768" s="30"/>
      <c r="G768" s="19"/>
      <c r="H768" s="19"/>
      <c r="I768" s="19"/>
      <c r="J768" s="82"/>
      <c r="K768" s="82"/>
      <c r="L768" s="22"/>
      <c r="M768" s="22"/>
      <c r="N768" s="25"/>
      <c r="O768" s="45"/>
    </row>
    <row r="769" spans="1:15">
      <c r="A769" s="19"/>
      <c r="B769" s="19"/>
      <c r="C769" s="328"/>
      <c r="D769" s="7"/>
      <c r="E769" s="19"/>
      <c r="F769" s="30"/>
      <c r="G769" s="19"/>
      <c r="H769" s="19"/>
      <c r="I769" s="19"/>
      <c r="J769" s="82"/>
      <c r="K769" s="82"/>
      <c r="L769" s="22"/>
      <c r="M769" s="22"/>
      <c r="N769" s="25"/>
      <c r="O769" s="45"/>
    </row>
    <row r="770" spans="1:15">
      <c r="A770" s="19">
        <v>255</v>
      </c>
      <c r="B770" s="19" t="str">
        <f>$B$767</f>
        <v>WFPRC-N</v>
      </c>
      <c r="C770" s="360" t="str">
        <f>'[6]GW&amp;Non-conultancy -internal use'!$B$36</f>
        <v>Supply of protective gears</v>
      </c>
      <c r="D770" s="19" t="s">
        <v>26</v>
      </c>
      <c r="E770" s="19" t="s">
        <v>38</v>
      </c>
      <c r="F770" s="30">
        <v>350000000</v>
      </c>
      <c r="G770" s="19" t="s">
        <v>63</v>
      </c>
      <c r="H770" s="19" t="s">
        <v>65</v>
      </c>
      <c r="I770" s="19" t="s">
        <v>50</v>
      </c>
      <c r="J770" s="82">
        <v>43677</v>
      </c>
      <c r="K770" s="82">
        <f>J770+20</f>
        <v>43697</v>
      </c>
      <c r="L770" s="82">
        <f>K770+20</f>
        <v>43717</v>
      </c>
      <c r="M770" s="82">
        <f>L770+20</f>
        <v>43737</v>
      </c>
      <c r="N770" s="82">
        <f>M770+20</f>
        <v>43757</v>
      </c>
      <c r="O770" s="45"/>
    </row>
    <row r="771" spans="1:15">
      <c r="A771" s="19"/>
      <c r="B771" s="226"/>
      <c r="C771" s="328"/>
      <c r="D771" s="19" t="s">
        <v>27</v>
      </c>
      <c r="E771" s="19"/>
      <c r="F771" s="30"/>
      <c r="G771" s="19"/>
      <c r="H771" s="19"/>
      <c r="I771" s="19"/>
      <c r="J771" s="82"/>
      <c r="K771" s="82"/>
      <c r="L771" s="22"/>
      <c r="M771" s="22"/>
      <c r="N771" s="25"/>
      <c r="O771" s="45"/>
    </row>
    <row r="772" spans="1:15">
      <c r="A772" s="19"/>
      <c r="B772" s="19"/>
      <c r="C772" s="328"/>
      <c r="D772" s="19"/>
      <c r="E772" s="19"/>
      <c r="F772" s="30"/>
      <c r="G772" s="19"/>
      <c r="H772" s="19"/>
      <c r="I772" s="19"/>
      <c r="J772" s="82"/>
      <c r="K772" s="82"/>
      <c r="L772" s="22"/>
      <c r="M772" s="22"/>
      <c r="N772" s="25"/>
      <c r="O772" s="45"/>
    </row>
    <row r="773" spans="1:15" ht="63">
      <c r="A773" s="19">
        <v>256</v>
      </c>
      <c r="B773" s="19" t="str">
        <f>$B$767</f>
        <v>WFPRC-N</v>
      </c>
      <c r="C773" s="359" t="s">
        <v>505</v>
      </c>
      <c r="D773" s="19" t="s">
        <v>26</v>
      </c>
      <c r="E773" s="19" t="s">
        <v>38</v>
      </c>
      <c r="F773" s="30">
        <v>35000000</v>
      </c>
      <c r="G773" s="19" t="s">
        <v>63</v>
      </c>
      <c r="H773" s="19" t="s">
        <v>64</v>
      </c>
      <c r="I773" s="19" t="s">
        <v>50</v>
      </c>
      <c r="J773" s="82">
        <v>43677</v>
      </c>
      <c r="K773" s="82">
        <f>J773+20</f>
        <v>43697</v>
      </c>
      <c r="L773" s="82">
        <f>K773+20</f>
        <v>43717</v>
      </c>
      <c r="M773" s="82">
        <f>L773+20</f>
        <v>43737</v>
      </c>
      <c r="N773" s="82">
        <f>M773+20</f>
        <v>43757</v>
      </c>
      <c r="O773" s="45"/>
    </row>
    <row r="774" spans="1:15">
      <c r="A774" s="19"/>
      <c r="B774" s="19"/>
      <c r="C774" s="359"/>
      <c r="D774" s="19" t="s">
        <v>27</v>
      </c>
      <c r="E774" s="19"/>
      <c r="F774" s="30"/>
      <c r="G774" s="19"/>
      <c r="H774" s="19"/>
      <c r="I774" s="19"/>
      <c r="J774" s="82"/>
      <c r="K774" s="82"/>
      <c r="L774" s="22"/>
      <c r="M774" s="22"/>
      <c r="N774" s="25"/>
      <c r="O774" s="45"/>
    </row>
    <row r="775" spans="1:15">
      <c r="A775" s="19"/>
      <c r="B775" s="19"/>
      <c r="C775" s="328"/>
      <c r="D775" s="19"/>
      <c r="E775" s="19"/>
      <c r="F775" s="30"/>
      <c r="G775" s="19"/>
      <c r="H775" s="19"/>
      <c r="I775" s="19"/>
      <c r="J775" s="82"/>
      <c r="K775" s="82"/>
      <c r="L775" s="22"/>
      <c r="M775" s="22"/>
      <c r="N775" s="25"/>
      <c r="O775" s="45"/>
    </row>
    <row r="776" spans="1:15" ht="42.75">
      <c r="A776" s="19">
        <v>257</v>
      </c>
      <c r="B776" s="19" t="str">
        <f>$B$767</f>
        <v>WFPRC-N</v>
      </c>
      <c r="C776" s="359" t="str">
        <f>'[6]GW&amp;Non-conultancy -internal use'!$B$42</f>
        <v xml:space="preserve">Visibility materials (t-shirts, banners, posters, caps, diareis, umbrellas, calendars, </v>
      </c>
      <c r="D776" s="19" t="s">
        <v>26</v>
      </c>
      <c r="E776" s="19" t="s">
        <v>38</v>
      </c>
      <c r="F776" s="30">
        <v>110000000</v>
      </c>
      <c r="G776" s="19" t="s">
        <v>63</v>
      </c>
      <c r="H776" s="19" t="s">
        <v>75</v>
      </c>
      <c r="I776" s="19" t="s">
        <v>50</v>
      </c>
      <c r="J776" s="82">
        <v>43677</v>
      </c>
      <c r="K776" s="82">
        <f>J776+20</f>
        <v>43697</v>
      </c>
      <c r="L776" s="82">
        <f>K776+20</f>
        <v>43717</v>
      </c>
      <c r="M776" s="82">
        <f>L776+20</f>
        <v>43737</v>
      </c>
      <c r="N776" s="82">
        <f>M776+20</f>
        <v>43757</v>
      </c>
      <c r="O776" s="45"/>
    </row>
    <row r="777" spans="1:15">
      <c r="A777" s="19"/>
      <c r="B777" s="19"/>
      <c r="C777" s="328"/>
      <c r="D777" s="19" t="s">
        <v>27</v>
      </c>
      <c r="E777" s="19"/>
      <c r="F777" s="30"/>
      <c r="G777" s="19"/>
      <c r="H777" s="19"/>
      <c r="I777" s="19"/>
      <c r="J777" s="82"/>
      <c r="K777" s="82"/>
      <c r="L777" s="22"/>
      <c r="M777" s="22"/>
      <c r="N777" s="25"/>
      <c r="O777" s="45"/>
    </row>
    <row r="778" spans="1:15">
      <c r="A778" s="19"/>
      <c r="B778" s="19"/>
      <c r="C778" s="328"/>
      <c r="D778" s="19"/>
      <c r="E778" s="19"/>
      <c r="F778" s="30"/>
      <c r="G778" s="19"/>
      <c r="H778" s="19"/>
      <c r="I778" s="19"/>
      <c r="J778" s="82"/>
      <c r="K778" s="82"/>
      <c r="L778" s="22"/>
      <c r="M778" s="22"/>
      <c r="N778" s="25"/>
      <c r="O778" s="45"/>
    </row>
    <row r="779" spans="1:15">
      <c r="A779" s="19">
        <v>258</v>
      </c>
      <c r="B779" s="19" t="str">
        <f>$B$767</f>
        <v>WFPRC-N</v>
      </c>
      <c r="C779" s="360" t="str">
        <f>'[6]GW&amp;Non-conultancy -internal use'!$B$45</f>
        <v xml:space="preserve">Office furniture and fittings </v>
      </c>
      <c r="D779" s="19" t="s">
        <v>26</v>
      </c>
      <c r="E779" s="19" t="s">
        <v>38</v>
      </c>
      <c r="F779" s="30">
        <v>50000000</v>
      </c>
      <c r="G779" s="19" t="s">
        <v>63</v>
      </c>
      <c r="H779" s="19" t="s">
        <v>64</v>
      </c>
      <c r="I779" s="19" t="s">
        <v>50</v>
      </c>
      <c r="J779" s="82">
        <v>43677</v>
      </c>
      <c r="K779" s="82">
        <f>J779+20</f>
        <v>43697</v>
      </c>
      <c r="L779" s="82">
        <f>K779+20</f>
        <v>43717</v>
      </c>
      <c r="M779" s="82">
        <f>L779+20</f>
        <v>43737</v>
      </c>
      <c r="N779" s="82">
        <f>M779+20</f>
        <v>43757</v>
      </c>
      <c r="O779" s="45"/>
    </row>
    <row r="780" spans="1:15">
      <c r="A780" s="19"/>
      <c r="B780" s="19"/>
      <c r="C780" s="328"/>
      <c r="D780" s="19" t="s">
        <v>27</v>
      </c>
      <c r="E780" s="19"/>
      <c r="F780" s="30"/>
      <c r="G780" s="19"/>
      <c r="H780" s="19"/>
      <c r="I780" s="19"/>
      <c r="J780" s="82"/>
      <c r="K780" s="82"/>
      <c r="L780" s="22"/>
      <c r="M780" s="22"/>
      <c r="N780" s="25"/>
      <c r="O780" s="45"/>
    </row>
    <row r="781" spans="1:15">
      <c r="A781" s="19"/>
      <c r="B781" s="19"/>
      <c r="C781" s="328"/>
      <c r="D781" s="19"/>
      <c r="E781" s="19"/>
      <c r="F781" s="30"/>
      <c r="G781" s="19"/>
      <c r="H781" s="19"/>
      <c r="I781" s="19"/>
      <c r="J781" s="82"/>
      <c r="K781" s="82"/>
      <c r="L781" s="22"/>
      <c r="M781" s="22"/>
      <c r="N781" s="25"/>
      <c r="O781" s="45"/>
    </row>
    <row r="782" spans="1:15" ht="42.75">
      <c r="A782" s="19">
        <v>259</v>
      </c>
      <c r="B782" s="19" t="str">
        <f>$B$767</f>
        <v>WFPRC-N</v>
      </c>
      <c r="C782" s="359" t="str">
        <f>'[6]GW&amp;Non-conultancy -internal use'!$B$48</f>
        <v xml:space="preserve">Vehicle maintenance and Repair, Supply of Tyres and tubes </v>
      </c>
      <c r="D782" s="19" t="s">
        <v>26</v>
      </c>
      <c r="E782" s="19" t="s">
        <v>38</v>
      </c>
      <c r="F782" s="30">
        <v>200000000</v>
      </c>
      <c r="G782" s="19" t="s">
        <v>63</v>
      </c>
      <c r="H782" s="19" t="s">
        <v>75</v>
      </c>
      <c r="I782" s="19" t="s">
        <v>50</v>
      </c>
      <c r="J782" s="82">
        <v>43677</v>
      </c>
      <c r="K782" s="82">
        <f>J782+20</f>
        <v>43697</v>
      </c>
      <c r="L782" s="82">
        <f>K782+20</f>
        <v>43717</v>
      </c>
      <c r="M782" s="82">
        <f>L782+20</f>
        <v>43737</v>
      </c>
      <c r="N782" s="82">
        <f>M782+20</f>
        <v>43757</v>
      </c>
      <c r="O782" s="45"/>
    </row>
    <row r="783" spans="1:15">
      <c r="A783" s="19"/>
      <c r="B783" s="19"/>
      <c r="C783" s="328"/>
      <c r="D783" s="19" t="s">
        <v>27</v>
      </c>
      <c r="E783" s="19"/>
      <c r="F783" s="30"/>
      <c r="G783" s="19"/>
      <c r="H783" s="19"/>
      <c r="I783" s="19"/>
      <c r="J783" s="82"/>
      <c r="K783" s="82"/>
      <c r="L783" s="22"/>
      <c r="M783" s="22"/>
      <c r="N783" s="25"/>
      <c r="O783" s="45"/>
    </row>
    <row r="784" spans="1:15">
      <c r="A784" s="19"/>
      <c r="B784" s="19"/>
      <c r="C784" s="328"/>
      <c r="D784" s="19"/>
      <c r="E784" s="19"/>
      <c r="F784" s="30"/>
      <c r="G784" s="19"/>
      <c r="H784" s="19"/>
      <c r="I784" s="19"/>
      <c r="J784" s="82"/>
      <c r="K784" s="82"/>
      <c r="L784" s="22"/>
      <c r="M784" s="22"/>
      <c r="N784" s="25"/>
      <c r="O784" s="45"/>
    </row>
    <row r="785" spans="1:15" ht="42.75">
      <c r="A785" s="19">
        <v>260</v>
      </c>
      <c r="B785" s="85" t="str">
        <f>$B$782</f>
        <v>WFPRC-N</v>
      </c>
      <c r="C785" s="361" t="str">
        <f>'[6]GW&amp;Non-conultancy -internal use'!$B$51</f>
        <v xml:space="preserve">Office stationery including (Cartridges, Toner), Printing and Photocopying Services </v>
      </c>
      <c r="D785" s="19" t="s">
        <v>26</v>
      </c>
      <c r="E785" s="19" t="s">
        <v>38</v>
      </c>
      <c r="F785" s="30">
        <v>33000000</v>
      </c>
      <c r="G785" s="19" t="s">
        <v>63</v>
      </c>
      <c r="H785" s="19" t="s">
        <v>64</v>
      </c>
      <c r="I785" s="19" t="s">
        <v>50</v>
      </c>
      <c r="J785" s="82">
        <v>43677</v>
      </c>
      <c r="K785" s="82">
        <f>J785+20</f>
        <v>43697</v>
      </c>
      <c r="L785" s="82">
        <f>K785+20</f>
        <v>43717</v>
      </c>
      <c r="M785" s="82">
        <f>L785+20</f>
        <v>43737</v>
      </c>
      <c r="N785" s="82">
        <f>M785+20</f>
        <v>43757</v>
      </c>
      <c r="O785" s="45"/>
    </row>
    <row r="786" spans="1:15">
      <c r="A786" s="19"/>
      <c r="B786" s="19"/>
      <c r="C786" s="328"/>
      <c r="D786" s="19" t="s">
        <v>27</v>
      </c>
      <c r="E786" s="19"/>
      <c r="F786" s="30"/>
      <c r="G786" s="19"/>
      <c r="H786" s="19"/>
      <c r="I786" s="19"/>
      <c r="J786" s="82"/>
      <c r="K786" s="82"/>
      <c r="L786" s="22"/>
      <c r="M786" s="22"/>
      <c r="N786" s="25"/>
      <c r="O786" s="45"/>
    </row>
    <row r="787" spans="1:15">
      <c r="A787" s="19"/>
      <c r="B787" s="19"/>
      <c r="C787" s="328"/>
      <c r="D787" s="19"/>
      <c r="E787" s="19"/>
      <c r="F787" s="30"/>
      <c r="G787" s="19"/>
      <c r="H787" s="19"/>
      <c r="I787" s="19"/>
      <c r="J787" s="82"/>
      <c r="K787" s="82"/>
      <c r="L787" s="22"/>
      <c r="M787" s="22"/>
      <c r="N787" s="25"/>
      <c r="O787" s="45"/>
    </row>
    <row r="788" spans="1:15" ht="42.75">
      <c r="A788" s="19">
        <v>261</v>
      </c>
      <c r="B788" s="85" t="str">
        <f>$B$782</f>
        <v>WFPRC-N</v>
      </c>
      <c r="C788" s="361" t="str">
        <f>'[6]GW&amp;Non-conultancy -internal use'!$B$54</f>
        <v>Supply of Office Consumables (refer to the attached list)</v>
      </c>
      <c r="D788" s="19" t="s">
        <v>26</v>
      </c>
      <c r="E788" s="19" t="s">
        <v>38</v>
      </c>
      <c r="F788" s="30">
        <v>30000000</v>
      </c>
      <c r="G788" s="19" t="s">
        <v>63</v>
      </c>
      <c r="H788" s="19" t="s">
        <v>64</v>
      </c>
      <c r="I788" s="19" t="s">
        <v>50</v>
      </c>
      <c r="J788" s="82">
        <v>43677</v>
      </c>
      <c r="K788" s="82">
        <f>J788+20</f>
        <v>43697</v>
      </c>
      <c r="L788" s="82">
        <f>K788+20</f>
        <v>43717</v>
      </c>
      <c r="M788" s="82">
        <f>L788+20</f>
        <v>43737</v>
      </c>
      <c r="N788" s="82">
        <f>M788+20</f>
        <v>43757</v>
      </c>
      <c r="O788" s="45"/>
    </row>
    <row r="789" spans="1:15">
      <c r="A789" s="19"/>
      <c r="B789" s="19"/>
      <c r="C789" s="328"/>
      <c r="D789" s="19" t="s">
        <v>27</v>
      </c>
      <c r="E789" s="19"/>
      <c r="F789" s="30"/>
      <c r="G789" s="19"/>
      <c r="H789" s="19"/>
      <c r="I789" s="19"/>
      <c r="J789" s="82"/>
      <c r="K789" s="82"/>
      <c r="L789" s="22"/>
      <c r="M789" s="22"/>
      <c r="N789" s="25"/>
      <c r="O789" s="45"/>
    </row>
    <row r="790" spans="1:15">
      <c r="A790" s="19"/>
      <c r="B790" s="19"/>
      <c r="C790" s="328"/>
      <c r="D790" s="19"/>
      <c r="E790" s="19"/>
      <c r="F790" s="30"/>
      <c r="G790" s="19"/>
      <c r="H790" s="19"/>
      <c r="I790" s="19"/>
      <c r="J790" s="82"/>
      <c r="K790" s="82"/>
      <c r="L790" s="22"/>
      <c r="M790" s="22"/>
      <c r="N790" s="25"/>
      <c r="O790" s="45"/>
    </row>
    <row r="791" spans="1:15">
      <c r="A791" s="19">
        <v>262</v>
      </c>
      <c r="B791" s="85" t="str">
        <f>$B$782</f>
        <v>WFPRC-N</v>
      </c>
      <c r="C791" s="362" t="str">
        <f>'[6]GW&amp;Non-conultancy -internal use'!$B$57</f>
        <v>Procurement of 2No. 20 feet Containers</v>
      </c>
      <c r="D791" s="19" t="s">
        <v>32</v>
      </c>
      <c r="E791" s="19" t="s">
        <v>38</v>
      </c>
      <c r="F791" s="30">
        <v>30000000</v>
      </c>
      <c r="G791" s="19" t="s">
        <v>63</v>
      </c>
      <c r="H791" s="19" t="s">
        <v>64</v>
      </c>
      <c r="I791" s="19" t="s">
        <v>50</v>
      </c>
      <c r="J791" s="82">
        <v>43677</v>
      </c>
      <c r="K791" s="82">
        <f>J791+20</f>
        <v>43697</v>
      </c>
      <c r="L791" s="82">
        <f>K791+20</f>
        <v>43717</v>
      </c>
      <c r="M791" s="82">
        <f>L791+20</f>
        <v>43737</v>
      </c>
      <c r="N791" s="82">
        <f>M791+20</f>
        <v>43757</v>
      </c>
      <c r="O791" s="45"/>
    </row>
    <row r="792" spans="1:15">
      <c r="A792" s="19"/>
      <c r="B792" s="19"/>
      <c r="C792" s="328"/>
      <c r="D792" s="19" t="s">
        <v>27</v>
      </c>
      <c r="E792" s="19"/>
      <c r="F792" s="30"/>
      <c r="G792" s="19"/>
      <c r="H792" s="19"/>
      <c r="I792" s="19"/>
      <c r="J792" s="82"/>
      <c r="K792" s="82"/>
      <c r="L792" s="22"/>
      <c r="M792" s="22"/>
      <c r="N792" s="25"/>
      <c r="O792" s="45"/>
    </row>
    <row r="793" spans="1:15">
      <c r="A793" s="19"/>
      <c r="B793" s="19"/>
      <c r="C793" s="328"/>
      <c r="D793" s="19"/>
      <c r="E793" s="19"/>
      <c r="F793" s="30"/>
      <c r="G793" s="19"/>
      <c r="H793" s="19"/>
      <c r="I793" s="19"/>
      <c r="J793" s="82"/>
      <c r="K793" s="82"/>
      <c r="L793" s="22"/>
      <c r="M793" s="22"/>
      <c r="N793" s="25"/>
      <c r="O793" s="45"/>
    </row>
    <row r="794" spans="1:15" ht="42.75">
      <c r="A794" s="19">
        <v>263</v>
      </c>
      <c r="B794" s="85" t="str">
        <f>$B$782</f>
        <v>WFPRC-N</v>
      </c>
      <c r="C794" s="359" t="str">
        <f>'[6]GW&amp;Non-conultancy -internal use'!$B$60</f>
        <v>Supply and Installation of Bulk Water Meters for Olweny  Irrigation Scheme</v>
      </c>
      <c r="D794" s="29" t="s">
        <v>31</v>
      </c>
      <c r="E794" s="29" t="s">
        <v>38</v>
      </c>
      <c r="F794" s="30">
        <v>100000000</v>
      </c>
      <c r="G794" s="19" t="s">
        <v>63</v>
      </c>
      <c r="H794" s="19" t="s">
        <v>75</v>
      </c>
      <c r="I794" s="19" t="s">
        <v>50</v>
      </c>
      <c r="J794" s="82">
        <v>43677</v>
      </c>
      <c r="K794" s="82">
        <f>J794+20</f>
        <v>43697</v>
      </c>
      <c r="L794" s="82">
        <f>K794+20</f>
        <v>43717</v>
      </c>
      <c r="M794" s="82">
        <f>L794+20</f>
        <v>43737</v>
      </c>
      <c r="N794" s="82">
        <f>M794+20</f>
        <v>43757</v>
      </c>
      <c r="O794" s="45"/>
    </row>
    <row r="795" spans="1:15">
      <c r="A795" s="19"/>
      <c r="B795" s="85"/>
      <c r="C795" s="359"/>
      <c r="D795" s="29" t="s">
        <v>37</v>
      </c>
      <c r="E795" s="29"/>
      <c r="F795" s="30"/>
      <c r="G795" s="19"/>
      <c r="H795" s="19"/>
      <c r="I795" s="19"/>
      <c r="J795" s="82"/>
      <c r="K795" s="82"/>
      <c r="L795" s="22"/>
      <c r="M795" s="22"/>
      <c r="N795" s="25"/>
      <c r="O795" s="45"/>
    </row>
    <row r="796" spans="1:15">
      <c r="A796" s="19"/>
      <c r="B796" s="19"/>
      <c r="C796" s="328"/>
      <c r="D796" s="29"/>
      <c r="E796" s="29"/>
      <c r="F796" s="30"/>
      <c r="G796" s="19"/>
      <c r="H796" s="19"/>
      <c r="I796" s="19"/>
      <c r="J796" s="82"/>
      <c r="K796" s="82"/>
      <c r="L796" s="22"/>
      <c r="M796" s="22"/>
      <c r="N796" s="25"/>
      <c r="O796" s="45"/>
    </row>
    <row r="797" spans="1:15" ht="42.75">
      <c r="A797" s="19">
        <v>264</v>
      </c>
      <c r="B797" s="85" t="s">
        <v>293</v>
      </c>
      <c r="C797" s="359" t="str">
        <f>'[6]GW&amp;Non-conultancy -internal use'!$B$64</f>
        <v xml:space="preserve">Supply of Equipment parts, Lubricants and servicing  of Earth Moving Equipment </v>
      </c>
      <c r="D797" s="19" t="s">
        <v>26</v>
      </c>
      <c r="E797" s="19" t="s">
        <v>38</v>
      </c>
      <c r="F797" s="30">
        <v>580000000</v>
      </c>
      <c r="G797" s="19" t="s">
        <v>63</v>
      </c>
      <c r="H797" s="19" t="s">
        <v>65</v>
      </c>
      <c r="I797" s="19" t="s">
        <v>50</v>
      </c>
      <c r="J797" s="82">
        <v>43677</v>
      </c>
      <c r="K797" s="82">
        <f>J797+20</f>
        <v>43697</v>
      </c>
      <c r="L797" s="82">
        <f>K797+20</f>
        <v>43717</v>
      </c>
      <c r="M797" s="82">
        <f>L797+20</f>
        <v>43737</v>
      </c>
      <c r="N797" s="82">
        <f>M797+20</f>
        <v>43757</v>
      </c>
      <c r="O797" s="45"/>
    </row>
    <row r="798" spans="1:15">
      <c r="A798" s="19"/>
      <c r="B798" s="19"/>
      <c r="C798" s="328"/>
      <c r="D798" s="19" t="s">
        <v>27</v>
      </c>
      <c r="E798" s="19"/>
      <c r="F798" s="30"/>
      <c r="G798" s="19"/>
      <c r="H798" s="19"/>
      <c r="I798" s="19"/>
      <c r="J798" s="82"/>
      <c r="K798" s="82"/>
      <c r="L798" s="22"/>
      <c r="M798" s="22"/>
      <c r="N798" s="25"/>
      <c r="O798" s="45"/>
    </row>
    <row r="799" spans="1:15">
      <c r="A799" s="19"/>
      <c r="B799" s="19"/>
      <c r="C799" s="328"/>
      <c r="D799" s="19"/>
      <c r="E799" s="19"/>
      <c r="F799" s="30"/>
      <c r="G799" s="19"/>
      <c r="H799" s="19"/>
      <c r="I799" s="19"/>
      <c r="J799" s="82"/>
      <c r="K799" s="82"/>
      <c r="L799" s="22"/>
      <c r="M799" s="22"/>
      <c r="N799" s="25"/>
      <c r="O799" s="45"/>
    </row>
    <row r="800" spans="1:15" ht="42.75">
      <c r="A800" s="19">
        <v>265</v>
      </c>
      <c r="B800" s="85" t="s">
        <v>293</v>
      </c>
      <c r="C800" s="359" t="str">
        <f>'[6]GW&amp;Non-conultancy -internal use'!$B$67</f>
        <v xml:space="preserve">Purchase of Digital Level for construction of WfP Facilities </v>
      </c>
      <c r="D800" s="19" t="s">
        <v>26</v>
      </c>
      <c r="E800" s="19" t="s">
        <v>38</v>
      </c>
      <c r="F800" s="30">
        <v>50000000</v>
      </c>
      <c r="G800" s="19" t="s">
        <v>63</v>
      </c>
      <c r="H800" s="19" t="s">
        <v>64</v>
      </c>
      <c r="I800" s="19" t="s">
        <v>50</v>
      </c>
      <c r="J800" s="82">
        <v>43677</v>
      </c>
      <c r="K800" s="82">
        <f>J800+20</f>
        <v>43697</v>
      </c>
      <c r="L800" s="82">
        <f>K800+20</f>
        <v>43717</v>
      </c>
      <c r="M800" s="82">
        <f>L800+20</f>
        <v>43737</v>
      </c>
      <c r="N800" s="82">
        <f>M800+20</f>
        <v>43757</v>
      </c>
      <c r="O800" s="45"/>
    </row>
    <row r="801" spans="1:15">
      <c r="A801" s="19"/>
      <c r="B801" s="19"/>
      <c r="C801" s="328"/>
      <c r="D801" s="19" t="s">
        <v>27</v>
      </c>
      <c r="E801" s="19"/>
      <c r="F801" s="30"/>
      <c r="G801" s="19"/>
      <c r="H801" s="19"/>
      <c r="I801" s="19"/>
      <c r="J801" s="82"/>
      <c r="K801" s="82"/>
      <c r="L801" s="22"/>
      <c r="M801" s="22"/>
      <c r="N801" s="25"/>
      <c r="O801" s="45"/>
    </row>
    <row r="802" spans="1:15">
      <c r="A802" s="19"/>
      <c r="B802" s="19"/>
      <c r="C802" s="328"/>
      <c r="D802" s="19"/>
      <c r="E802" s="19"/>
      <c r="F802" s="30"/>
      <c r="G802" s="19"/>
      <c r="H802" s="19"/>
      <c r="I802" s="19"/>
      <c r="J802" s="82"/>
      <c r="K802" s="82"/>
      <c r="L802" s="22"/>
      <c r="M802" s="22"/>
      <c r="N802" s="25"/>
      <c r="O802" s="45"/>
    </row>
    <row r="803" spans="1:15" ht="42.75">
      <c r="A803" s="19">
        <v>266</v>
      </c>
      <c r="B803" s="85" t="s">
        <v>293</v>
      </c>
      <c r="C803" s="359" t="str">
        <f>'[6]GW&amp;Non-conultancy -internal use'!$B$71</f>
        <v xml:space="preserve">Hotel hire (Conference hall, accommodation, Meals and Drinks) and Catering services </v>
      </c>
      <c r="D803" s="19" t="s">
        <v>26</v>
      </c>
      <c r="E803" s="19" t="s">
        <v>38</v>
      </c>
      <c r="F803" s="30">
        <v>100000000</v>
      </c>
      <c r="G803" s="19" t="s">
        <v>63</v>
      </c>
      <c r="H803" s="19" t="s">
        <v>289</v>
      </c>
      <c r="I803" s="19" t="s">
        <v>50</v>
      </c>
      <c r="J803" s="82">
        <v>43677</v>
      </c>
      <c r="K803" s="82">
        <f>J803+20</f>
        <v>43697</v>
      </c>
      <c r="L803" s="82">
        <f>K803+20</f>
        <v>43717</v>
      </c>
      <c r="M803" s="82">
        <f>L803+20</f>
        <v>43737</v>
      </c>
      <c r="N803" s="82">
        <f>M803+20</f>
        <v>43757</v>
      </c>
      <c r="O803" s="45"/>
    </row>
    <row r="804" spans="1:15">
      <c r="A804" s="19"/>
      <c r="B804" s="19"/>
      <c r="C804" s="328"/>
      <c r="D804" s="19" t="s">
        <v>27</v>
      </c>
      <c r="E804" s="19"/>
      <c r="F804" s="30"/>
      <c r="G804" s="19"/>
      <c r="H804" s="19"/>
      <c r="I804" s="19"/>
      <c r="J804" s="82"/>
      <c r="K804" s="82"/>
      <c r="L804" s="22"/>
      <c r="M804" s="22"/>
      <c r="N804" s="25"/>
      <c r="O804" s="45"/>
    </row>
    <row r="805" spans="1:15">
      <c r="A805" s="19"/>
      <c r="B805" s="19"/>
      <c r="C805" s="328"/>
      <c r="D805" s="19"/>
      <c r="E805" s="19"/>
      <c r="F805" s="30"/>
      <c r="G805" s="19"/>
      <c r="H805" s="19"/>
      <c r="I805" s="19"/>
      <c r="J805" s="82"/>
      <c r="K805" s="82"/>
      <c r="L805" s="22"/>
      <c r="M805" s="22"/>
      <c r="N805" s="25"/>
      <c r="O805" s="45"/>
    </row>
    <row r="806" spans="1:15" ht="42.75">
      <c r="A806" s="19">
        <v>267</v>
      </c>
      <c r="B806" s="85" t="s">
        <v>293</v>
      </c>
      <c r="C806" s="359" t="str">
        <f>'[6]GW&amp;Non-conultancy -internal use'!$B$74</f>
        <v>Telecommunications services including internet and office connectivity</v>
      </c>
      <c r="D806" s="19" t="s">
        <v>26</v>
      </c>
      <c r="E806" s="19" t="s">
        <v>38</v>
      </c>
      <c r="F806" s="30">
        <v>24000000</v>
      </c>
      <c r="G806" s="19" t="s">
        <v>63</v>
      </c>
      <c r="H806" s="19" t="s">
        <v>64</v>
      </c>
      <c r="I806" s="19" t="s">
        <v>50</v>
      </c>
      <c r="J806" s="82">
        <v>43677</v>
      </c>
      <c r="K806" s="82">
        <f>J806+20</f>
        <v>43697</v>
      </c>
      <c r="L806" s="82">
        <f>K806+20</f>
        <v>43717</v>
      </c>
      <c r="M806" s="82">
        <f>L806+20</f>
        <v>43737</v>
      </c>
      <c r="N806" s="82">
        <f>M806+20</f>
        <v>43757</v>
      </c>
      <c r="O806" s="45"/>
    </row>
    <row r="807" spans="1:15">
      <c r="A807" s="19"/>
      <c r="B807" s="19"/>
      <c r="C807" s="328"/>
      <c r="D807" s="19" t="s">
        <v>27</v>
      </c>
      <c r="E807" s="19"/>
      <c r="F807" s="30"/>
      <c r="G807" s="19"/>
      <c r="H807" s="19"/>
      <c r="I807" s="19"/>
      <c r="J807" s="82"/>
      <c r="K807" s="82"/>
      <c r="L807" s="22"/>
      <c r="M807" s="22"/>
      <c r="N807" s="25"/>
      <c r="O807" s="45"/>
    </row>
    <row r="808" spans="1:15">
      <c r="A808" s="19"/>
      <c r="B808" s="19"/>
      <c r="C808" s="328"/>
      <c r="D808" s="19"/>
      <c r="E808" s="19"/>
      <c r="F808" s="30"/>
      <c r="G808" s="19"/>
      <c r="H808" s="19"/>
      <c r="I808" s="19"/>
      <c r="J808" s="82"/>
      <c r="K808" s="82"/>
      <c r="L808" s="22"/>
      <c r="M808" s="22"/>
      <c r="N808" s="25"/>
      <c r="O808" s="45"/>
    </row>
    <row r="809" spans="1:15">
      <c r="A809" s="19">
        <v>268</v>
      </c>
      <c r="B809" s="85" t="s">
        <v>293</v>
      </c>
      <c r="C809" s="363" t="str">
        <f>'[6]GW&amp;Non-conultancy -internal use'!$B$77</f>
        <v xml:space="preserve"> Advertising &amp; PR, Media, Radio Talk Shows,  </v>
      </c>
      <c r="D809" s="19" t="s">
        <v>26</v>
      </c>
      <c r="E809" s="19" t="s">
        <v>38</v>
      </c>
      <c r="F809" s="30">
        <v>65000000</v>
      </c>
      <c r="G809" s="19" t="s">
        <v>63</v>
      </c>
      <c r="H809" s="19" t="s">
        <v>64</v>
      </c>
      <c r="I809" s="19" t="s">
        <v>50</v>
      </c>
      <c r="J809" s="82">
        <v>43677</v>
      </c>
      <c r="K809" s="82">
        <f>J809+20</f>
        <v>43697</v>
      </c>
      <c r="L809" s="82">
        <f>K809+20</f>
        <v>43717</v>
      </c>
      <c r="M809" s="82">
        <f>L809+20</f>
        <v>43737</v>
      </c>
      <c r="N809" s="82">
        <f>M809+20</f>
        <v>43757</v>
      </c>
      <c r="O809" s="45"/>
    </row>
    <row r="810" spans="1:15">
      <c r="A810" s="19"/>
      <c r="B810" s="19"/>
      <c r="C810" s="328"/>
      <c r="D810" s="19" t="s">
        <v>27</v>
      </c>
      <c r="E810" s="19"/>
      <c r="F810" s="30"/>
      <c r="G810" s="19"/>
      <c r="H810" s="19"/>
      <c r="I810" s="19"/>
      <c r="J810" s="82"/>
      <c r="K810" s="82"/>
      <c r="L810" s="22"/>
      <c r="M810" s="22"/>
      <c r="N810" s="25"/>
      <c r="O810" s="45"/>
    </row>
    <row r="811" spans="1:15">
      <c r="A811" s="19"/>
      <c r="B811" s="19"/>
      <c r="C811" s="328"/>
      <c r="D811" s="19"/>
      <c r="E811" s="19"/>
      <c r="F811" s="30"/>
      <c r="G811" s="19"/>
      <c r="H811" s="19"/>
      <c r="I811" s="19"/>
      <c r="J811" s="82"/>
      <c r="K811" s="82"/>
      <c r="L811" s="22"/>
      <c r="M811" s="22"/>
      <c r="N811" s="25"/>
      <c r="O811" s="45"/>
    </row>
    <row r="812" spans="1:15" ht="42.75">
      <c r="A812" s="19">
        <v>269</v>
      </c>
      <c r="B812" s="85" t="s">
        <v>293</v>
      </c>
      <c r="C812" s="359" t="str">
        <f>'[6]GW&amp;Non-conultancy -internal use'!$B$80</f>
        <v xml:space="preserve">Hire of specialised construction equipment for Construction of Water for Production Facilities </v>
      </c>
      <c r="D812" s="19" t="s">
        <v>26</v>
      </c>
      <c r="E812" s="19" t="s">
        <v>38</v>
      </c>
      <c r="F812" s="30">
        <v>300000000</v>
      </c>
      <c r="G812" s="19" t="s">
        <v>63</v>
      </c>
      <c r="H812" s="19" t="s">
        <v>64</v>
      </c>
      <c r="I812" s="19" t="s">
        <v>50</v>
      </c>
      <c r="J812" s="82">
        <v>43677</v>
      </c>
      <c r="K812" s="82">
        <f>J812+20</f>
        <v>43697</v>
      </c>
      <c r="L812" s="82">
        <f>K812+20</f>
        <v>43717</v>
      </c>
      <c r="M812" s="82">
        <f>L812+20</f>
        <v>43737</v>
      </c>
      <c r="N812" s="82">
        <f>M812+20</f>
        <v>43757</v>
      </c>
      <c r="O812" s="45"/>
    </row>
    <row r="813" spans="1:15">
      <c r="A813" s="19"/>
      <c r="B813" s="19"/>
      <c r="C813" s="328"/>
      <c r="D813" s="19" t="s">
        <v>27</v>
      </c>
      <c r="E813" s="19"/>
      <c r="F813" s="30"/>
      <c r="G813" s="19"/>
      <c r="H813" s="19"/>
      <c r="I813" s="19"/>
      <c r="J813" s="82"/>
      <c r="K813" s="82"/>
      <c r="L813" s="22"/>
      <c r="M813" s="22"/>
      <c r="N813" s="25"/>
      <c r="O813" s="45"/>
    </row>
    <row r="814" spans="1:15">
      <c r="A814" s="19"/>
      <c r="B814" s="19"/>
      <c r="C814" s="328"/>
      <c r="D814" s="19"/>
      <c r="E814" s="19"/>
      <c r="F814" s="30"/>
      <c r="G814" s="19"/>
      <c r="H814" s="19"/>
      <c r="I814" s="19"/>
      <c r="J814" s="82"/>
      <c r="K814" s="82"/>
      <c r="L814" s="22"/>
      <c r="M814" s="22"/>
      <c r="N814" s="25"/>
      <c r="O814" s="45"/>
    </row>
    <row r="815" spans="1:15" ht="42.75">
      <c r="A815" s="19">
        <v>270</v>
      </c>
      <c r="B815" s="85" t="s">
        <v>295</v>
      </c>
      <c r="C815" s="329" t="s">
        <v>294</v>
      </c>
      <c r="D815" s="19" t="s">
        <v>26</v>
      </c>
      <c r="E815" s="19" t="str">
        <f>$E$812</f>
        <v>UGX</v>
      </c>
      <c r="F815" s="30">
        <v>20000000</v>
      </c>
      <c r="G815" s="19" t="s">
        <v>63</v>
      </c>
      <c r="H815" s="19" t="s">
        <v>64</v>
      </c>
      <c r="I815" s="19" t="s">
        <v>50</v>
      </c>
      <c r="J815" s="82">
        <v>43677</v>
      </c>
      <c r="K815" s="82">
        <f>J815+20</f>
        <v>43697</v>
      </c>
      <c r="L815" s="82">
        <f>K815+20</f>
        <v>43717</v>
      </c>
      <c r="M815" s="82">
        <f>L815+20</f>
        <v>43737</v>
      </c>
      <c r="N815" s="82">
        <f>M815+20</f>
        <v>43757</v>
      </c>
      <c r="O815" s="45"/>
    </row>
    <row r="816" spans="1:15">
      <c r="A816" s="19"/>
      <c r="B816" s="19"/>
      <c r="C816" s="328"/>
      <c r="D816" s="19" t="s">
        <v>27</v>
      </c>
      <c r="E816" s="19"/>
      <c r="F816" s="30"/>
      <c r="G816" s="19"/>
      <c r="H816" s="19"/>
      <c r="I816" s="19"/>
      <c r="J816" s="82"/>
      <c r="K816" s="82"/>
      <c r="L816" s="22"/>
      <c r="M816" s="22"/>
      <c r="N816" s="25"/>
      <c r="O816" s="45"/>
    </row>
    <row r="817" spans="1:15">
      <c r="A817" s="19"/>
      <c r="B817" s="19"/>
      <c r="C817" s="328"/>
      <c r="D817" s="19"/>
      <c r="E817" s="19"/>
      <c r="F817" s="30"/>
      <c r="G817" s="19"/>
      <c r="H817" s="19"/>
      <c r="I817" s="19"/>
      <c r="J817" s="82"/>
      <c r="K817" s="82"/>
      <c r="L817" s="22"/>
      <c r="M817" s="22"/>
      <c r="N817" s="25"/>
      <c r="O817" s="45"/>
    </row>
    <row r="818" spans="1:15">
      <c r="A818" s="19">
        <v>271</v>
      </c>
      <c r="B818" s="85" t="str">
        <f>$B$815</f>
        <v>UNWMZ</v>
      </c>
      <c r="C818" s="328" t="s">
        <v>296</v>
      </c>
      <c r="D818" s="19" t="s">
        <v>26</v>
      </c>
      <c r="E818" s="19" t="str">
        <f>$E$812</f>
        <v>UGX</v>
      </c>
      <c r="F818" s="30">
        <v>10000000</v>
      </c>
      <c r="G818" s="19" t="s">
        <v>63</v>
      </c>
      <c r="H818" s="19" t="s">
        <v>64</v>
      </c>
      <c r="I818" s="19" t="s">
        <v>50</v>
      </c>
      <c r="J818" s="82">
        <v>43677</v>
      </c>
      <c r="K818" s="82">
        <f>J818+20</f>
        <v>43697</v>
      </c>
      <c r="L818" s="82">
        <f>K818+20</f>
        <v>43717</v>
      </c>
      <c r="M818" s="82">
        <f>L818+20</f>
        <v>43737</v>
      </c>
      <c r="N818" s="82">
        <f>M818+20</f>
        <v>43757</v>
      </c>
      <c r="O818" s="45"/>
    </row>
    <row r="819" spans="1:15">
      <c r="A819" s="19"/>
      <c r="B819" s="19"/>
      <c r="C819" s="328"/>
      <c r="D819" s="19" t="s">
        <v>27</v>
      </c>
      <c r="E819" s="19"/>
      <c r="F819" s="30"/>
      <c r="G819" s="19"/>
      <c r="H819" s="19"/>
      <c r="I819" s="19"/>
      <c r="J819" s="82"/>
      <c r="K819" s="82"/>
      <c r="L819" s="22"/>
      <c r="M819" s="22"/>
      <c r="N819" s="25"/>
      <c r="O819" s="45"/>
    </row>
    <row r="820" spans="1:15">
      <c r="A820" s="19"/>
      <c r="B820" s="19"/>
      <c r="C820" s="328"/>
      <c r="D820" s="19"/>
      <c r="E820" s="19"/>
      <c r="F820" s="30"/>
      <c r="G820" s="19"/>
      <c r="H820" s="19"/>
      <c r="I820" s="19"/>
      <c r="J820" s="82"/>
      <c r="K820" s="82"/>
      <c r="L820" s="22"/>
      <c r="M820" s="22"/>
      <c r="N820" s="25"/>
      <c r="O820" s="45"/>
    </row>
    <row r="821" spans="1:15">
      <c r="A821" s="19">
        <v>272</v>
      </c>
      <c r="B821" s="85" t="str">
        <f>$B$815</f>
        <v>UNWMZ</v>
      </c>
      <c r="C821" s="328" t="s">
        <v>297</v>
      </c>
      <c r="D821" s="19" t="s">
        <v>26</v>
      </c>
      <c r="E821" s="19" t="s">
        <v>38</v>
      </c>
      <c r="F821" s="30">
        <v>20000000</v>
      </c>
      <c r="G821" s="19" t="s">
        <v>63</v>
      </c>
      <c r="H821" s="19" t="s">
        <v>64</v>
      </c>
      <c r="I821" s="19" t="s">
        <v>50</v>
      </c>
      <c r="J821" s="82">
        <v>43677</v>
      </c>
      <c r="K821" s="82">
        <f>J821+20</f>
        <v>43697</v>
      </c>
      <c r="L821" s="82">
        <f>K821+20</f>
        <v>43717</v>
      </c>
      <c r="M821" s="82">
        <f>L821+20</f>
        <v>43737</v>
      </c>
      <c r="N821" s="82">
        <f>M821+20</f>
        <v>43757</v>
      </c>
      <c r="O821" s="45"/>
    </row>
    <row r="822" spans="1:15">
      <c r="A822" s="19"/>
      <c r="B822" s="19"/>
      <c r="C822" s="328"/>
      <c r="D822" s="19" t="s">
        <v>27</v>
      </c>
      <c r="E822" s="19"/>
      <c r="F822" s="30"/>
      <c r="G822" s="19"/>
      <c r="H822" s="19"/>
      <c r="I822" s="19"/>
      <c r="J822" s="82"/>
      <c r="K822" s="82"/>
      <c r="L822" s="22"/>
      <c r="M822" s="22"/>
      <c r="N822" s="25"/>
      <c r="O822" s="45"/>
    </row>
    <row r="823" spans="1:15">
      <c r="A823" s="19"/>
      <c r="B823" s="19"/>
      <c r="C823" s="328"/>
      <c r="D823" s="19"/>
      <c r="E823" s="19"/>
      <c r="F823" s="30"/>
      <c r="G823" s="19"/>
      <c r="H823" s="19"/>
      <c r="I823" s="19"/>
      <c r="J823" s="82"/>
      <c r="K823" s="82"/>
      <c r="L823" s="22"/>
      <c r="M823" s="22"/>
      <c r="N823" s="25"/>
      <c r="O823" s="45"/>
    </row>
    <row r="824" spans="1:15">
      <c r="A824" s="19">
        <v>273</v>
      </c>
      <c r="B824" s="85" t="str">
        <f>$B$815</f>
        <v>UNWMZ</v>
      </c>
      <c r="C824" s="328" t="s">
        <v>298</v>
      </c>
      <c r="D824" s="19" t="s">
        <v>26</v>
      </c>
      <c r="E824" s="19" t="s">
        <v>38</v>
      </c>
      <c r="F824" s="30">
        <v>10000000</v>
      </c>
      <c r="G824" s="19" t="s">
        <v>63</v>
      </c>
      <c r="H824" s="19" t="s">
        <v>64</v>
      </c>
      <c r="I824" s="19" t="s">
        <v>50</v>
      </c>
      <c r="J824" s="82">
        <v>43677</v>
      </c>
      <c r="K824" s="82">
        <f>J824+20</f>
        <v>43697</v>
      </c>
      <c r="L824" s="82">
        <f>K824+20</f>
        <v>43717</v>
      </c>
      <c r="M824" s="82">
        <f>L824+20</f>
        <v>43737</v>
      </c>
      <c r="N824" s="82">
        <f>M824+20</f>
        <v>43757</v>
      </c>
      <c r="O824" s="45"/>
    </row>
    <row r="825" spans="1:15">
      <c r="A825" s="19"/>
      <c r="B825" s="19"/>
      <c r="C825" s="328"/>
      <c r="D825" s="19" t="s">
        <v>27</v>
      </c>
      <c r="E825" s="19"/>
      <c r="F825" s="30"/>
      <c r="G825" s="19"/>
      <c r="H825" s="19"/>
      <c r="I825" s="19"/>
      <c r="J825" s="82"/>
      <c r="K825" s="82"/>
      <c r="L825" s="22"/>
      <c r="M825" s="22"/>
      <c r="N825" s="25"/>
      <c r="O825" s="45"/>
    </row>
    <row r="826" spans="1:15">
      <c r="A826" s="19"/>
      <c r="B826" s="19"/>
      <c r="C826" s="328"/>
      <c r="D826" s="19"/>
      <c r="E826" s="19"/>
      <c r="F826" s="30"/>
      <c r="G826" s="19"/>
      <c r="H826" s="19"/>
      <c r="I826" s="19"/>
      <c r="J826" s="82"/>
      <c r="K826" s="82"/>
      <c r="L826" s="22"/>
      <c r="M826" s="22"/>
      <c r="N826" s="25"/>
      <c r="O826" s="45"/>
    </row>
    <row r="827" spans="1:15">
      <c r="A827" s="19">
        <v>274</v>
      </c>
      <c r="B827" s="85" t="str">
        <f>$B$815</f>
        <v>UNWMZ</v>
      </c>
      <c r="C827" s="328" t="s">
        <v>299</v>
      </c>
      <c r="D827" s="19" t="s">
        <v>26</v>
      </c>
      <c r="E827" s="19" t="s">
        <v>38</v>
      </c>
      <c r="F827" s="30">
        <v>5000000</v>
      </c>
      <c r="G827" s="19" t="s">
        <v>63</v>
      </c>
      <c r="H827" s="19" t="s">
        <v>300</v>
      </c>
      <c r="I827" s="19" t="s">
        <v>50</v>
      </c>
      <c r="J827" s="82">
        <v>43677</v>
      </c>
      <c r="K827" s="82">
        <f>J827+20</f>
        <v>43697</v>
      </c>
      <c r="L827" s="82">
        <f>K827+20</f>
        <v>43717</v>
      </c>
      <c r="M827" s="82">
        <f>L827+20</f>
        <v>43737</v>
      </c>
      <c r="N827" s="82">
        <f>M827+20</f>
        <v>43757</v>
      </c>
      <c r="O827" s="45"/>
    </row>
    <row r="828" spans="1:15">
      <c r="A828" s="19"/>
      <c r="B828" s="19"/>
      <c r="C828" s="328"/>
      <c r="D828" s="19" t="s">
        <v>27</v>
      </c>
      <c r="E828" s="19"/>
      <c r="F828" s="30"/>
      <c r="G828" s="19"/>
      <c r="H828" s="19"/>
      <c r="I828" s="19"/>
      <c r="J828" s="82"/>
      <c r="K828" s="82"/>
      <c r="L828" s="22"/>
      <c r="M828" s="22"/>
      <c r="N828" s="25"/>
      <c r="O828" s="45"/>
    </row>
    <row r="829" spans="1:15">
      <c r="A829" s="19"/>
      <c r="B829" s="19"/>
      <c r="C829" s="328"/>
      <c r="D829" s="19"/>
      <c r="E829" s="19"/>
      <c r="F829" s="30"/>
      <c r="G829" s="19"/>
      <c r="H829" s="19"/>
      <c r="I829" s="19"/>
      <c r="J829" s="82"/>
      <c r="K829" s="82"/>
      <c r="L829" s="22"/>
      <c r="M829" s="22"/>
      <c r="N829" s="25"/>
      <c r="O829" s="45"/>
    </row>
    <row r="830" spans="1:15">
      <c r="A830" s="19">
        <v>275</v>
      </c>
      <c r="B830" s="85" t="str">
        <f>$B$815</f>
        <v>UNWMZ</v>
      </c>
      <c r="C830" s="328" t="s">
        <v>301</v>
      </c>
      <c r="D830" s="19" t="s">
        <v>26</v>
      </c>
      <c r="E830" s="19" t="s">
        <v>38</v>
      </c>
      <c r="F830" s="30">
        <v>100000000</v>
      </c>
      <c r="G830" s="19" t="s">
        <v>63</v>
      </c>
      <c r="H830" s="19" t="s">
        <v>64</v>
      </c>
      <c r="I830" s="19" t="s">
        <v>50</v>
      </c>
      <c r="J830" s="82">
        <v>43677</v>
      </c>
      <c r="K830" s="82">
        <f>J830+20</f>
        <v>43697</v>
      </c>
      <c r="L830" s="82">
        <f>K830+20</f>
        <v>43717</v>
      </c>
      <c r="M830" s="82">
        <f>L830+20</f>
        <v>43737</v>
      </c>
      <c r="N830" s="82">
        <f>M830+20</f>
        <v>43757</v>
      </c>
      <c r="O830" s="45"/>
    </row>
    <row r="831" spans="1:15">
      <c r="A831" s="19"/>
      <c r="B831" s="19"/>
      <c r="C831" s="328"/>
      <c r="D831" s="19" t="s">
        <v>27</v>
      </c>
      <c r="E831" s="19"/>
      <c r="F831" s="30"/>
      <c r="G831" s="19"/>
      <c r="H831" s="19"/>
      <c r="I831" s="19"/>
      <c r="J831" s="82"/>
      <c r="K831" s="82"/>
      <c r="L831" s="22"/>
      <c r="M831" s="22"/>
      <c r="N831" s="25"/>
      <c r="O831" s="45"/>
    </row>
    <row r="832" spans="1:15">
      <c r="A832" s="19"/>
      <c r="B832" s="19"/>
      <c r="C832" s="328"/>
      <c r="D832" s="19"/>
      <c r="E832" s="19"/>
      <c r="F832" s="30"/>
      <c r="G832" s="19"/>
      <c r="H832" s="19"/>
      <c r="I832" s="19"/>
      <c r="J832" s="82"/>
      <c r="K832" s="82"/>
      <c r="L832" s="22"/>
      <c r="M832" s="22"/>
      <c r="N832" s="25"/>
      <c r="O832" s="45"/>
    </row>
    <row r="833" spans="1:19" ht="63">
      <c r="A833" s="19">
        <v>276</v>
      </c>
      <c r="B833" s="85" t="str">
        <f>$B$815</f>
        <v>UNWMZ</v>
      </c>
      <c r="C833" s="329" t="s">
        <v>302</v>
      </c>
      <c r="D833" s="19" t="s">
        <v>26</v>
      </c>
      <c r="E833" s="19" t="s">
        <v>38</v>
      </c>
      <c r="F833" s="30">
        <v>20000000</v>
      </c>
      <c r="G833" s="19" t="s">
        <v>63</v>
      </c>
      <c r="H833" s="19" t="s">
        <v>64</v>
      </c>
      <c r="I833" s="19" t="s">
        <v>50</v>
      </c>
      <c r="J833" s="82">
        <v>43677</v>
      </c>
      <c r="K833" s="82">
        <f>J833+20</f>
        <v>43697</v>
      </c>
      <c r="L833" s="82">
        <f>K833+20</f>
        <v>43717</v>
      </c>
      <c r="M833" s="82">
        <f>L833+20</f>
        <v>43737</v>
      </c>
      <c r="N833" s="82">
        <f>M833+20</f>
        <v>43757</v>
      </c>
      <c r="O833" s="45"/>
    </row>
    <row r="834" spans="1:19">
      <c r="A834" s="19"/>
      <c r="B834" s="19"/>
      <c r="C834" s="328"/>
      <c r="D834" s="19" t="s">
        <v>27</v>
      </c>
      <c r="E834" s="19"/>
      <c r="F834" s="30"/>
      <c r="G834" s="19"/>
      <c r="H834" s="19"/>
      <c r="I834" s="19"/>
      <c r="J834" s="82"/>
      <c r="K834" s="82"/>
      <c r="L834" s="22"/>
      <c r="M834" s="22"/>
      <c r="N834" s="25"/>
      <c r="O834" s="45"/>
    </row>
    <row r="835" spans="1:19">
      <c r="A835" s="19"/>
      <c r="B835" s="19"/>
      <c r="C835" s="328"/>
      <c r="D835" s="19"/>
      <c r="E835" s="19"/>
      <c r="F835" s="30"/>
      <c r="G835" s="19"/>
      <c r="H835" s="19"/>
      <c r="I835" s="19"/>
      <c r="J835" s="82"/>
      <c r="K835" s="82"/>
      <c r="L835" s="22"/>
      <c r="M835" s="22"/>
      <c r="N835" s="25"/>
      <c r="O835" s="45"/>
    </row>
    <row r="836" spans="1:19" ht="42.75">
      <c r="A836" s="19">
        <v>278</v>
      </c>
      <c r="B836" s="85" t="str">
        <f>$B$815</f>
        <v>UNWMZ</v>
      </c>
      <c r="C836" s="355" t="s">
        <v>303</v>
      </c>
      <c r="D836" s="19" t="s">
        <v>26</v>
      </c>
      <c r="E836" s="19" t="s">
        <v>38</v>
      </c>
      <c r="F836" s="30">
        <v>350000000</v>
      </c>
      <c r="G836" s="19" t="s">
        <v>63</v>
      </c>
      <c r="H836" s="19" t="s">
        <v>75</v>
      </c>
      <c r="I836" s="19" t="s">
        <v>353</v>
      </c>
      <c r="J836" s="82">
        <v>43677</v>
      </c>
      <c r="K836" s="82">
        <f>J836+20</f>
        <v>43697</v>
      </c>
      <c r="L836" s="82">
        <f>K836+20</f>
        <v>43717</v>
      </c>
      <c r="M836" s="82">
        <f>L836+20</f>
        <v>43737</v>
      </c>
      <c r="N836" s="82">
        <f>M836+20</f>
        <v>43757</v>
      </c>
      <c r="O836" s="399"/>
      <c r="P836" s="82"/>
      <c r="Q836" s="82"/>
      <c r="R836" s="82"/>
      <c r="S836" s="82"/>
    </row>
    <row r="837" spans="1:19">
      <c r="A837" s="19"/>
      <c r="B837" s="19"/>
      <c r="C837" s="328"/>
      <c r="D837" s="19" t="s">
        <v>27</v>
      </c>
      <c r="E837" s="19"/>
      <c r="F837" s="30"/>
      <c r="G837" s="19"/>
      <c r="H837" s="19"/>
      <c r="I837" s="19"/>
      <c r="J837" s="82"/>
      <c r="K837" s="82"/>
      <c r="L837" s="22"/>
      <c r="M837" s="22"/>
      <c r="N837" s="25"/>
      <c r="O837" s="45"/>
    </row>
    <row r="838" spans="1:19">
      <c r="A838" s="19"/>
      <c r="B838" s="19"/>
      <c r="C838" s="364"/>
      <c r="D838" s="19"/>
      <c r="E838" s="19"/>
      <c r="F838" s="30"/>
      <c r="G838" s="19"/>
      <c r="H838" s="19"/>
      <c r="I838" s="19"/>
      <c r="J838" s="82"/>
      <c r="K838" s="82"/>
      <c r="L838" s="22"/>
      <c r="M838" s="22"/>
      <c r="N838" s="25"/>
      <c r="O838" s="45"/>
    </row>
    <row r="839" spans="1:19">
      <c r="A839" s="19">
        <v>279</v>
      </c>
      <c r="B839" s="85" t="s">
        <v>305</v>
      </c>
      <c r="C839" s="331" t="s">
        <v>306</v>
      </c>
      <c r="D839" s="58" t="s">
        <v>31</v>
      </c>
      <c r="E839" s="19" t="s">
        <v>38</v>
      </c>
      <c r="F839" s="229">
        <v>2400000000</v>
      </c>
      <c r="G839" s="19" t="s">
        <v>63</v>
      </c>
      <c r="H839" s="19" t="s">
        <v>65</v>
      </c>
      <c r="I839" s="19" t="s">
        <v>353</v>
      </c>
      <c r="J839" s="82">
        <v>43677</v>
      </c>
      <c r="K839" s="82">
        <f>J839+20</f>
        <v>43697</v>
      </c>
      <c r="L839" s="82">
        <f>K839+20</f>
        <v>43717</v>
      </c>
      <c r="M839" s="82">
        <f>L839+20</f>
        <v>43737</v>
      </c>
      <c r="N839" s="82">
        <f>M839+20</f>
        <v>43757</v>
      </c>
      <c r="O839" s="45"/>
    </row>
    <row r="840" spans="1:19">
      <c r="A840" s="19"/>
      <c r="B840" s="19"/>
      <c r="C840" s="331"/>
      <c r="D840" s="58" t="s">
        <v>27</v>
      </c>
      <c r="E840" s="169"/>
      <c r="F840" s="58"/>
      <c r="G840" s="58"/>
      <c r="H840" s="19"/>
      <c r="I840" s="19"/>
      <c r="J840" s="82"/>
      <c r="K840" s="82"/>
      <c r="L840" s="22"/>
      <c r="M840" s="22"/>
      <c r="N840" s="25"/>
      <c r="O840" s="45"/>
    </row>
    <row r="841" spans="1:19">
      <c r="A841" s="19"/>
      <c r="B841" s="19"/>
      <c r="C841" s="331"/>
      <c r="D841" s="58"/>
      <c r="E841" s="169"/>
      <c r="F841" s="58"/>
      <c r="G841" s="58"/>
      <c r="H841" s="19"/>
      <c r="I841" s="19"/>
      <c r="J841" s="82"/>
      <c r="K841" s="82"/>
      <c r="L841" s="22"/>
      <c r="M841" s="22"/>
      <c r="N841" s="25"/>
      <c r="O841" s="60"/>
    </row>
    <row r="842" spans="1:19">
      <c r="A842" s="19">
        <v>280</v>
      </c>
      <c r="B842" s="85" t="s">
        <v>305</v>
      </c>
      <c r="C842" s="331" t="s">
        <v>307</v>
      </c>
      <c r="D842" s="58" t="s">
        <v>31</v>
      </c>
      <c r="E842" s="19" t="s">
        <v>38</v>
      </c>
      <c r="F842" s="59">
        <v>6500000000</v>
      </c>
      <c r="G842" s="19" t="s">
        <v>63</v>
      </c>
      <c r="H842" s="19" t="s">
        <v>65</v>
      </c>
      <c r="I842" s="19" t="s">
        <v>353</v>
      </c>
      <c r="J842" s="82">
        <v>43677</v>
      </c>
      <c r="K842" s="82">
        <f>J842+20</f>
        <v>43697</v>
      </c>
      <c r="L842" s="82">
        <f>K842+20</f>
        <v>43717</v>
      </c>
      <c r="M842" s="82">
        <f>L842+20</f>
        <v>43737</v>
      </c>
      <c r="N842" s="82">
        <f>M842+20</f>
        <v>43757</v>
      </c>
      <c r="O842" s="60"/>
    </row>
    <row r="843" spans="1:19">
      <c r="A843" s="19"/>
      <c r="B843" s="19"/>
      <c r="C843" s="331"/>
      <c r="D843" s="58" t="s">
        <v>27</v>
      </c>
      <c r="E843" s="169"/>
      <c r="F843" s="58"/>
      <c r="G843" s="58"/>
      <c r="H843" s="19"/>
      <c r="I843" s="19"/>
      <c r="J843" s="82"/>
      <c r="K843" s="82"/>
      <c r="L843" s="22"/>
      <c r="M843" s="22"/>
      <c r="N843" s="25"/>
      <c r="O843" s="60"/>
    </row>
    <row r="844" spans="1:19">
      <c r="A844" s="19"/>
      <c r="B844" s="19"/>
      <c r="C844" s="331"/>
      <c r="D844" s="209"/>
      <c r="E844" s="209"/>
      <c r="F844" s="209"/>
      <c r="G844" s="209"/>
      <c r="H844" s="19"/>
      <c r="I844" s="19"/>
      <c r="J844" s="82"/>
      <c r="K844" s="82"/>
      <c r="L844" s="22"/>
      <c r="M844" s="22"/>
      <c r="N844" s="25"/>
      <c r="O844" s="60"/>
    </row>
    <row r="845" spans="1:19">
      <c r="A845" s="19">
        <v>281</v>
      </c>
      <c r="B845" s="85" t="s">
        <v>305</v>
      </c>
      <c r="C845" s="332" t="s">
        <v>308</v>
      </c>
      <c r="D845" s="58" t="s">
        <v>32</v>
      </c>
      <c r="E845" s="19" t="s">
        <v>38</v>
      </c>
      <c r="F845" s="59">
        <v>2470000000</v>
      </c>
      <c r="G845" s="19" t="s">
        <v>63</v>
      </c>
      <c r="H845" s="19" t="s">
        <v>65</v>
      </c>
      <c r="I845" s="19" t="s">
        <v>353</v>
      </c>
      <c r="J845" s="82">
        <v>43677</v>
      </c>
      <c r="K845" s="82">
        <f>J845+20</f>
        <v>43697</v>
      </c>
      <c r="L845" s="82">
        <f>K845+20</f>
        <v>43717</v>
      </c>
      <c r="M845" s="82">
        <f>L845+20</f>
        <v>43737</v>
      </c>
      <c r="N845" s="82">
        <f>M845+20</f>
        <v>43757</v>
      </c>
      <c r="O845" s="60"/>
    </row>
    <row r="846" spans="1:19">
      <c r="A846" s="19"/>
      <c r="B846" s="19"/>
      <c r="C846" s="331"/>
      <c r="D846" s="58" t="s">
        <v>27</v>
      </c>
      <c r="E846" s="169"/>
      <c r="F846" s="58"/>
      <c r="G846" s="58"/>
      <c r="H846" s="19"/>
      <c r="I846" s="19"/>
      <c r="J846" s="82"/>
      <c r="K846" s="82"/>
      <c r="L846" s="22"/>
      <c r="M846" s="22"/>
      <c r="N846" s="25"/>
      <c r="O846" s="60"/>
    </row>
    <row r="847" spans="1:19">
      <c r="A847" s="19"/>
      <c r="B847" s="19"/>
      <c r="C847" s="331"/>
      <c r="D847" s="58"/>
      <c r="E847" s="169"/>
      <c r="F847" s="58"/>
      <c r="G847" s="58"/>
      <c r="H847" s="19"/>
      <c r="I847" s="19"/>
      <c r="J847" s="82"/>
      <c r="K847" s="82"/>
      <c r="L847" s="22"/>
      <c r="M847" s="22"/>
      <c r="N847" s="25"/>
      <c r="O847" s="60"/>
    </row>
    <row r="848" spans="1:19">
      <c r="A848" s="19">
        <v>282</v>
      </c>
      <c r="B848" s="85" t="str">
        <f>$B$845</f>
        <v>WSDF-E</v>
      </c>
      <c r="C848" s="331" t="s">
        <v>309</v>
      </c>
      <c r="D848" s="58" t="s">
        <v>26</v>
      </c>
      <c r="E848" s="169" t="s">
        <v>38</v>
      </c>
      <c r="F848" s="59">
        <v>500000000</v>
      </c>
      <c r="G848" s="58" t="s">
        <v>63</v>
      </c>
      <c r="H848" s="19" t="s">
        <v>75</v>
      </c>
      <c r="I848" s="19" t="s">
        <v>353</v>
      </c>
      <c r="J848" s="82">
        <v>43677</v>
      </c>
      <c r="K848" s="82">
        <f>J848+20</f>
        <v>43697</v>
      </c>
      <c r="L848" s="82">
        <f>K848+20</f>
        <v>43717</v>
      </c>
      <c r="M848" s="82">
        <f>L848+20</f>
        <v>43737</v>
      </c>
      <c r="N848" s="82">
        <f>M848+20</f>
        <v>43757</v>
      </c>
      <c r="O848" s="60"/>
    </row>
    <row r="849" spans="1:15">
      <c r="A849" s="19"/>
      <c r="B849" s="19"/>
      <c r="C849" s="331"/>
      <c r="D849" s="58" t="s">
        <v>27</v>
      </c>
      <c r="E849" s="169"/>
      <c r="F849" s="58"/>
      <c r="G849" s="58"/>
      <c r="H849" s="19"/>
      <c r="I849" s="19"/>
      <c r="J849" s="82"/>
      <c r="K849" s="82"/>
      <c r="L849" s="22"/>
      <c r="M849" s="22"/>
      <c r="N849" s="25"/>
      <c r="O849" s="60"/>
    </row>
    <row r="850" spans="1:15">
      <c r="A850" s="19"/>
      <c r="B850" s="19"/>
      <c r="C850" s="331"/>
      <c r="D850" s="58"/>
      <c r="E850" s="169"/>
      <c r="F850" s="58"/>
      <c r="G850" s="58"/>
      <c r="H850" s="19"/>
      <c r="I850" s="19"/>
      <c r="J850" s="82"/>
      <c r="K850" s="82"/>
      <c r="L850" s="22"/>
      <c r="M850" s="22"/>
      <c r="N850" s="25"/>
      <c r="O850" s="60"/>
    </row>
    <row r="851" spans="1:15" ht="42.75">
      <c r="A851" s="19">
        <v>283</v>
      </c>
      <c r="B851" s="85" t="str">
        <f>$B$845</f>
        <v>WSDF-E</v>
      </c>
      <c r="C851" s="329" t="s">
        <v>310</v>
      </c>
      <c r="D851" s="58" t="s">
        <v>26</v>
      </c>
      <c r="E851" s="169" t="str">
        <f>$E$848</f>
        <v>UGX</v>
      </c>
      <c r="F851" s="59">
        <v>4500000000</v>
      </c>
      <c r="G851" s="58" t="str">
        <f>G848</f>
        <v>GOU</v>
      </c>
      <c r="H851" s="19" t="s">
        <v>364</v>
      </c>
      <c r="I851" s="19" t="s">
        <v>353</v>
      </c>
      <c r="J851" s="82">
        <v>43831</v>
      </c>
      <c r="K851" s="82">
        <f>J851+20</f>
        <v>43851</v>
      </c>
      <c r="L851" s="82">
        <f>K851+20</f>
        <v>43871</v>
      </c>
      <c r="M851" s="82">
        <f>L851+20</f>
        <v>43891</v>
      </c>
      <c r="N851" s="82">
        <f>M851+20</f>
        <v>43911</v>
      </c>
      <c r="O851" s="60"/>
    </row>
    <row r="852" spans="1:15">
      <c r="A852" s="19"/>
      <c r="B852" s="19"/>
      <c r="C852" s="331"/>
      <c r="D852" s="58" t="s">
        <v>27</v>
      </c>
      <c r="E852" s="169"/>
      <c r="F852" s="58"/>
      <c r="G852" s="58"/>
      <c r="H852" s="19"/>
      <c r="I852" s="19"/>
      <c r="J852" s="82"/>
      <c r="K852" s="82"/>
      <c r="L852" s="22"/>
      <c r="M852" s="22"/>
      <c r="N852" s="25"/>
      <c r="O852" s="60"/>
    </row>
    <row r="853" spans="1:15">
      <c r="A853" s="19"/>
      <c r="B853" s="19"/>
      <c r="C853" s="331"/>
      <c r="D853" s="58"/>
      <c r="E853" s="169"/>
      <c r="F853" s="58"/>
      <c r="G853" s="58"/>
      <c r="H853" s="19"/>
      <c r="I853" s="19"/>
      <c r="J853" s="82"/>
      <c r="K853" s="82"/>
      <c r="L853" s="22"/>
      <c r="M853" s="22"/>
      <c r="N853" s="25"/>
      <c r="O853" s="60"/>
    </row>
    <row r="854" spans="1:15" ht="22.5" customHeight="1">
      <c r="A854" s="19">
        <v>284</v>
      </c>
      <c r="B854" s="85" t="str">
        <f>$B$845</f>
        <v>WSDF-E</v>
      </c>
      <c r="C854" s="331" t="s">
        <v>311</v>
      </c>
      <c r="D854" s="58" t="s">
        <v>26</v>
      </c>
      <c r="E854" s="169" t="str">
        <f>$E$851</f>
        <v>UGX</v>
      </c>
      <c r="F854" s="59">
        <v>3700000000</v>
      </c>
      <c r="G854" s="58" t="str">
        <f>G851</f>
        <v>GOU</v>
      </c>
      <c r="H854" s="19" t="str">
        <f>H851</f>
        <v>OBD</v>
      </c>
      <c r="I854" s="19" t="s">
        <v>353</v>
      </c>
      <c r="J854" s="82">
        <v>43831</v>
      </c>
      <c r="K854" s="82">
        <f>J854+20</f>
        <v>43851</v>
      </c>
      <c r="L854" s="82">
        <f>K854+20</f>
        <v>43871</v>
      </c>
      <c r="M854" s="82">
        <f>L854+20</f>
        <v>43891</v>
      </c>
      <c r="N854" s="82">
        <f>M854+20</f>
        <v>43911</v>
      </c>
      <c r="O854" s="60"/>
    </row>
    <row r="855" spans="1:15">
      <c r="A855" s="19"/>
      <c r="B855" s="19"/>
      <c r="C855" s="331"/>
      <c r="D855" s="58" t="s">
        <v>27</v>
      </c>
      <c r="E855" s="169"/>
      <c r="F855" s="58"/>
      <c r="G855" s="58"/>
      <c r="H855" s="19"/>
      <c r="I855" s="19"/>
      <c r="J855" s="82"/>
      <c r="K855" s="82"/>
      <c r="L855" s="22"/>
      <c r="M855" s="22"/>
      <c r="N855" s="25"/>
      <c r="O855" s="60"/>
    </row>
    <row r="856" spans="1:15">
      <c r="A856" s="19"/>
      <c r="B856" s="19"/>
      <c r="C856" s="331"/>
      <c r="D856" s="58"/>
      <c r="E856" s="169"/>
      <c r="F856" s="58"/>
      <c r="G856" s="58"/>
      <c r="H856" s="19"/>
      <c r="I856" s="19"/>
      <c r="J856" s="82"/>
      <c r="K856" s="82"/>
      <c r="L856" s="22"/>
      <c r="M856" s="22"/>
      <c r="N856" s="25"/>
      <c r="O856" s="60"/>
    </row>
    <row r="857" spans="1:15">
      <c r="A857" s="19">
        <v>285</v>
      </c>
      <c r="B857" s="85" t="str">
        <f>$B$845</f>
        <v>WSDF-E</v>
      </c>
      <c r="C857" s="331" t="s">
        <v>312</v>
      </c>
      <c r="D857" s="58" t="s">
        <v>31</v>
      </c>
      <c r="E857" s="169" t="str">
        <f>E854</f>
        <v>UGX</v>
      </c>
      <c r="F857" s="59">
        <v>7900000000</v>
      </c>
      <c r="G857" s="58" t="str">
        <f>G854</f>
        <v>GOU</v>
      </c>
      <c r="H857" s="19" t="str">
        <f>H854</f>
        <v>OBD</v>
      </c>
      <c r="I857" s="19" t="s">
        <v>353</v>
      </c>
      <c r="J857" s="82">
        <v>43831</v>
      </c>
      <c r="K857" s="82">
        <f>J857+20</f>
        <v>43851</v>
      </c>
      <c r="L857" s="82">
        <f>K857+20</f>
        <v>43871</v>
      </c>
      <c r="M857" s="82">
        <f>L857+20</f>
        <v>43891</v>
      </c>
      <c r="N857" s="82">
        <f>M857+20</f>
        <v>43911</v>
      </c>
      <c r="O857" s="60"/>
    </row>
    <row r="858" spans="1:15">
      <c r="A858" s="19"/>
      <c r="B858" s="19"/>
      <c r="C858" s="331"/>
      <c r="D858" s="58" t="s">
        <v>27</v>
      </c>
      <c r="E858" s="169"/>
      <c r="F858" s="58"/>
      <c r="G858" s="58"/>
      <c r="H858" s="19"/>
      <c r="I858" s="19"/>
      <c r="J858" s="82"/>
      <c r="K858" s="82"/>
      <c r="L858" s="22"/>
      <c r="M858" s="22"/>
      <c r="N858" s="25"/>
      <c r="O858" s="60"/>
    </row>
    <row r="859" spans="1:15">
      <c r="A859" s="19"/>
      <c r="B859" s="19"/>
      <c r="C859" s="331"/>
      <c r="D859" s="58"/>
      <c r="E859" s="169"/>
      <c r="F859" s="58"/>
      <c r="G859" s="58"/>
      <c r="H859" s="19"/>
      <c r="I859" s="19"/>
      <c r="J859" s="82"/>
      <c r="K859" s="82"/>
      <c r="L859" s="22"/>
      <c r="M859" s="22"/>
      <c r="N859" s="25"/>
      <c r="O859" s="60"/>
    </row>
    <row r="860" spans="1:15">
      <c r="A860" s="19">
        <v>286</v>
      </c>
      <c r="B860" s="85" t="str">
        <f>$B$845</f>
        <v>WSDF-E</v>
      </c>
      <c r="C860" s="331" t="s">
        <v>313</v>
      </c>
      <c r="D860" s="58" t="s">
        <v>31</v>
      </c>
      <c r="E860" s="169" t="str">
        <f>E854</f>
        <v>UGX</v>
      </c>
      <c r="F860" s="59">
        <v>500000000</v>
      </c>
      <c r="G860" s="58" t="str">
        <f>G854</f>
        <v>GOU</v>
      </c>
      <c r="H860" s="19" t="s">
        <v>75</v>
      </c>
      <c r="I860" s="19" t="s">
        <v>353</v>
      </c>
      <c r="J860" s="82">
        <v>43831</v>
      </c>
      <c r="K860" s="82">
        <f>J860+20</f>
        <v>43851</v>
      </c>
      <c r="L860" s="82">
        <f>K860+20</f>
        <v>43871</v>
      </c>
      <c r="M860" s="82">
        <f>L860+20</f>
        <v>43891</v>
      </c>
      <c r="N860" s="82">
        <f>M860+20</f>
        <v>43911</v>
      </c>
      <c r="O860" s="60"/>
    </row>
    <row r="861" spans="1:15">
      <c r="A861" s="19"/>
      <c r="B861" s="19"/>
      <c r="C861" s="331"/>
      <c r="D861" s="58" t="s">
        <v>27</v>
      </c>
      <c r="E861" s="169"/>
      <c r="F861" s="58"/>
      <c r="G861" s="58"/>
      <c r="H861" s="19"/>
      <c r="I861" s="19"/>
      <c r="J861" s="82"/>
      <c r="K861" s="82"/>
      <c r="L861" s="22"/>
      <c r="M861" s="22"/>
      <c r="N861" s="25"/>
      <c r="O861" s="60"/>
    </row>
    <row r="862" spans="1:15">
      <c r="A862" s="19"/>
      <c r="B862" s="19"/>
      <c r="C862" s="331"/>
      <c r="D862" s="58"/>
      <c r="E862" s="169"/>
      <c r="F862" s="58"/>
      <c r="G862" s="58"/>
      <c r="H862" s="19"/>
      <c r="I862" s="19"/>
      <c r="J862" s="82"/>
      <c r="K862" s="82"/>
      <c r="L862" s="22"/>
      <c r="M862" s="22"/>
      <c r="N862" s="25"/>
      <c r="O862" s="60"/>
    </row>
    <row r="863" spans="1:15">
      <c r="A863" s="19">
        <v>287</v>
      </c>
      <c r="B863" s="85" t="str">
        <f>$B$845</f>
        <v>WSDF-E</v>
      </c>
      <c r="C863" s="331" t="s">
        <v>314</v>
      </c>
      <c r="D863" s="58" t="s">
        <v>31</v>
      </c>
      <c r="E863" s="169" t="str">
        <f>E860</f>
        <v>UGX</v>
      </c>
      <c r="F863" s="59">
        <v>1100000000</v>
      </c>
      <c r="G863" s="59" t="str">
        <f>G860</f>
        <v>GOU</v>
      </c>
      <c r="H863" s="209" t="str">
        <f>H860</f>
        <v>RDB</v>
      </c>
      <c r="I863" s="19" t="str">
        <f>I857</f>
        <v xml:space="preserve">Admeasurement </v>
      </c>
      <c r="J863" s="82">
        <v>43831</v>
      </c>
      <c r="K863" s="82">
        <f>J863+20</f>
        <v>43851</v>
      </c>
      <c r="L863" s="82">
        <f>K863+20</f>
        <v>43871</v>
      </c>
      <c r="M863" s="82">
        <f>L863+20</f>
        <v>43891</v>
      </c>
      <c r="N863" s="82">
        <f>M863+20</f>
        <v>43911</v>
      </c>
      <c r="O863" s="60"/>
    </row>
    <row r="864" spans="1:15">
      <c r="A864" s="19"/>
      <c r="B864" s="19"/>
      <c r="C864" s="331"/>
      <c r="D864" s="58" t="s">
        <v>27</v>
      </c>
      <c r="E864" s="169"/>
      <c r="F864" s="58"/>
      <c r="G864" s="58"/>
      <c r="H864" s="19"/>
      <c r="I864" s="19"/>
      <c r="J864" s="82"/>
      <c r="K864" s="82"/>
      <c r="L864" s="22"/>
      <c r="M864" s="22"/>
      <c r="N864" s="25"/>
      <c r="O864" s="60"/>
    </row>
    <row r="865" spans="1:15">
      <c r="A865" s="19"/>
      <c r="B865" s="19"/>
      <c r="C865" s="331"/>
      <c r="D865" s="58"/>
      <c r="E865" s="169"/>
      <c r="F865" s="58"/>
      <c r="G865" s="58"/>
      <c r="H865" s="19"/>
      <c r="I865" s="19"/>
      <c r="J865" s="82"/>
      <c r="K865" s="82"/>
      <c r="L865" s="22"/>
      <c r="M865" s="22"/>
      <c r="N865" s="25"/>
      <c r="O865" s="60"/>
    </row>
    <row r="866" spans="1:15">
      <c r="A866" s="19">
        <v>288</v>
      </c>
      <c r="B866" s="85" t="str">
        <f>$B$845</f>
        <v>WSDF-E</v>
      </c>
      <c r="C866" s="331" t="s">
        <v>315</v>
      </c>
      <c r="D866" s="58" t="s">
        <v>31</v>
      </c>
      <c r="E866" s="169" t="str">
        <f>E863</f>
        <v>UGX</v>
      </c>
      <c r="F866" s="59">
        <v>400000000</v>
      </c>
      <c r="G866" s="209" t="s">
        <v>102</v>
      </c>
      <c r="H866" s="19" t="str">
        <f>H863</f>
        <v>RDB</v>
      </c>
      <c r="I866" s="19" t="s">
        <v>353</v>
      </c>
      <c r="J866" s="82">
        <f>J860</f>
        <v>43831</v>
      </c>
      <c r="K866" s="82">
        <f>K860</f>
        <v>43851</v>
      </c>
      <c r="L866" s="82">
        <f>L860</f>
        <v>43871</v>
      </c>
      <c r="M866" s="82">
        <f>M860</f>
        <v>43891</v>
      </c>
      <c r="N866" s="25">
        <f>N860</f>
        <v>43911</v>
      </c>
      <c r="O866" s="60"/>
    </row>
    <row r="867" spans="1:15">
      <c r="A867" s="19"/>
      <c r="B867" s="19"/>
      <c r="C867" s="331"/>
      <c r="D867" s="58" t="s">
        <v>27</v>
      </c>
      <c r="E867" s="169"/>
      <c r="F867" s="58"/>
      <c r="G867" s="58"/>
      <c r="H867" s="19"/>
      <c r="I867" s="19"/>
      <c r="J867" s="82"/>
      <c r="K867" s="82"/>
      <c r="L867" s="22"/>
      <c r="M867" s="22"/>
      <c r="N867" s="25"/>
      <c r="O867" s="60"/>
    </row>
    <row r="868" spans="1:15">
      <c r="A868" s="19"/>
      <c r="B868" s="19"/>
      <c r="C868" s="331"/>
      <c r="D868" s="58"/>
      <c r="E868" s="169"/>
      <c r="F868" s="58"/>
      <c r="G868" s="58"/>
      <c r="H868" s="19"/>
      <c r="I868" s="19"/>
      <c r="J868" s="82"/>
      <c r="K868" s="82"/>
      <c r="L868" s="22"/>
      <c r="M868" s="22"/>
      <c r="N868" s="25"/>
      <c r="O868" s="60"/>
    </row>
    <row r="869" spans="1:15">
      <c r="A869" s="19">
        <v>289</v>
      </c>
      <c r="B869" s="85" t="str">
        <f>$B$845</f>
        <v>WSDF-E</v>
      </c>
      <c r="C869" s="331" t="s">
        <v>319</v>
      </c>
      <c r="D869" s="58" t="s">
        <v>31</v>
      </c>
      <c r="E869" s="169" t="str">
        <f>E866</f>
        <v>UGX</v>
      </c>
      <c r="F869" s="59">
        <v>100000000</v>
      </c>
      <c r="G869" s="58" t="str">
        <f>G866</f>
        <v>GoU</v>
      </c>
      <c r="H869" s="19" t="s">
        <v>64</v>
      </c>
      <c r="I869" s="19" t="s">
        <v>50</v>
      </c>
      <c r="J869" s="82">
        <v>43891</v>
      </c>
      <c r="K869" s="82">
        <f>J869+10</f>
        <v>43901</v>
      </c>
      <c r="L869" s="82">
        <f>K869+10</f>
        <v>43911</v>
      </c>
      <c r="M869" s="82">
        <f>L869+10</f>
        <v>43921</v>
      </c>
      <c r="N869" s="82">
        <f>M869+10</f>
        <v>43931</v>
      </c>
      <c r="O869" s="60"/>
    </row>
    <row r="870" spans="1:15">
      <c r="A870" s="19"/>
      <c r="B870" s="19"/>
      <c r="C870" s="331"/>
      <c r="D870" s="58" t="s">
        <v>27</v>
      </c>
      <c r="E870" s="169"/>
      <c r="F870" s="58"/>
      <c r="G870" s="58"/>
      <c r="H870" s="19"/>
      <c r="I870" s="19"/>
      <c r="J870" s="82"/>
      <c r="K870" s="82"/>
      <c r="L870" s="22"/>
      <c r="M870" s="22"/>
      <c r="N870" s="25"/>
      <c r="O870" s="60"/>
    </row>
    <row r="871" spans="1:15">
      <c r="A871" s="19"/>
      <c r="B871" s="19"/>
      <c r="C871" s="331"/>
      <c r="D871" s="58"/>
      <c r="E871" s="169"/>
      <c r="F871" s="58"/>
      <c r="G871" s="58"/>
      <c r="H871" s="19"/>
      <c r="I871" s="19"/>
      <c r="J871" s="82"/>
      <c r="K871" s="82"/>
      <c r="L871" s="22"/>
      <c r="M871" s="22"/>
      <c r="N871" s="25"/>
      <c r="O871" s="60"/>
    </row>
    <row r="872" spans="1:15" ht="42.75">
      <c r="A872" s="19">
        <v>290</v>
      </c>
      <c r="B872" s="85" t="str">
        <f>$B$845</f>
        <v>WSDF-E</v>
      </c>
      <c r="C872" s="329" t="s">
        <v>320</v>
      </c>
      <c r="D872" s="59" t="s">
        <v>31</v>
      </c>
      <c r="E872" s="59" t="str">
        <f>E869</f>
        <v>UGX</v>
      </c>
      <c r="F872" s="59">
        <v>2000000000</v>
      </c>
      <c r="G872" s="58" t="str">
        <f>G869</f>
        <v>GoU</v>
      </c>
      <c r="H872" s="19" t="s">
        <v>65</v>
      </c>
      <c r="I872" s="19" t="s">
        <v>353</v>
      </c>
      <c r="J872" s="82">
        <v>43891</v>
      </c>
      <c r="K872" s="82">
        <f>J872+20</f>
        <v>43911</v>
      </c>
      <c r="L872" s="82">
        <f>K872+20</f>
        <v>43931</v>
      </c>
      <c r="M872" s="82">
        <f>L872+20</f>
        <v>43951</v>
      </c>
      <c r="N872" s="82">
        <f>M872+20</f>
        <v>43971</v>
      </c>
      <c r="O872" s="60"/>
    </row>
    <row r="873" spans="1:15">
      <c r="A873" s="19"/>
      <c r="B873" s="19"/>
      <c r="C873" s="331"/>
      <c r="D873" s="58" t="s">
        <v>27</v>
      </c>
      <c r="E873" s="169"/>
      <c r="F873" s="58"/>
      <c r="G873" s="58"/>
      <c r="H873" s="19"/>
      <c r="I873" s="19"/>
      <c r="J873" s="82"/>
      <c r="K873" s="82"/>
      <c r="L873" s="22"/>
      <c r="M873" s="22"/>
      <c r="N873" s="25"/>
      <c r="O873" s="60"/>
    </row>
    <row r="874" spans="1:15">
      <c r="A874" s="19"/>
      <c r="B874" s="19"/>
      <c r="C874" s="331"/>
      <c r="D874" s="58"/>
      <c r="E874" s="169"/>
      <c r="F874" s="58"/>
      <c r="G874" s="58"/>
      <c r="H874" s="19"/>
      <c r="I874" s="19"/>
      <c r="J874" s="82"/>
      <c r="K874" s="82"/>
      <c r="L874" s="22"/>
      <c r="M874" s="22"/>
      <c r="N874" s="25"/>
      <c r="O874" s="60"/>
    </row>
    <row r="875" spans="1:15">
      <c r="A875" s="19">
        <v>291</v>
      </c>
      <c r="B875" s="85" t="str">
        <f>$B$845</f>
        <v>WSDF-E</v>
      </c>
      <c r="C875" s="331" t="s">
        <v>321</v>
      </c>
      <c r="D875" s="58" t="s">
        <v>31</v>
      </c>
      <c r="E875" s="59" t="str">
        <f>E872</f>
        <v>UGX</v>
      </c>
      <c r="F875" s="59">
        <v>100000000</v>
      </c>
      <c r="G875" s="59" t="str">
        <f>G872</f>
        <v>GoU</v>
      </c>
      <c r="H875" s="29" t="s">
        <v>64</v>
      </c>
      <c r="I875" s="19" t="s">
        <v>50</v>
      </c>
      <c r="J875" s="82">
        <v>43891</v>
      </c>
      <c r="K875" s="82">
        <f>J875+10</f>
        <v>43901</v>
      </c>
      <c r="L875" s="82">
        <f>K875+10</f>
        <v>43911</v>
      </c>
      <c r="M875" s="82">
        <f>L875+10</f>
        <v>43921</v>
      </c>
      <c r="N875" s="82">
        <f>M875+10</f>
        <v>43931</v>
      </c>
      <c r="O875" s="60"/>
    </row>
    <row r="876" spans="1:15">
      <c r="A876" s="19"/>
      <c r="B876" s="19"/>
      <c r="C876" s="331"/>
      <c r="D876" s="58" t="s">
        <v>27</v>
      </c>
      <c r="E876" s="169"/>
      <c r="F876" s="58"/>
      <c r="G876" s="58"/>
      <c r="H876" s="19"/>
      <c r="I876" s="19"/>
      <c r="J876" s="82"/>
      <c r="K876" s="82"/>
      <c r="L876" s="22"/>
      <c r="M876" s="22"/>
      <c r="N876" s="25"/>
      <c r="O876" s="60"/>
    </row>
    <row r="877" spans="1:15">
      <c r="A877" s="19"/>
      <c r="B877" s="19"/>
      <c r="C877" s="331"/>
      <c r="D877" s="58"/>
      <c r="E877" s="169"/>
      <c r="F877" s="58"/>
      <c r="G877" s="58"/>
      <c r="H877" s="19"/>
      <c r="I877" s="19"/>
      <c r="J877" s="82"/>
      <c r="K877" s="82"/>
      <c r="L877" s="22"/>
      <c r="M877" s="22"/>
      <c r="N877" s="25"/>
      <c r="O877" s="60"/>
    </row>
    <row r="878" spans="1:15">
      <c r="A878" s="19">
        <v>292</v>
      </c>
      <c r="B878" s="85" t="str">
        <f>$B$845</f>
        <v>WSDF-E</v>
      </c>
      <c r="C878" s="331" t="s">
        <v>324</v>
      </c>
      <c r="D878" s="58" t="s">
        <v>31</v>
      </c>
      <c r="E878" s="59" t="str">
        <f>E875</f>
        <v>UGX</v>
      </c>
      <c r="F878" s="59">
        <v>60000000</v>
      </c>
      <c r="G878" s="59" t="str">
        <f>G875</f>
        <v>GoU</v>
      </c>
      <c r="H878" s="29" t="str">
        <f>H875</f>
        <v>RFQ</v>
      </c>
      <c r="I878" s="19" t="s">
        <v>50</v>
      </c>
      <c r="J878" s="82">
        <v>43891</v>
      </c>
      <c r="K878" s="82">
        <f>J878+10</f>
        <v>43901</v>
      </c>
      <c r="L878" s="82">
        <f>K878+10</f>
        <v>43911</v>
      </c>
      <c r="M878" s="82">
        <f>L878+10</f>
        <v>43921</v>
      </c>
      <c r="N878" s="82">
        <f>M878+10</f>
        <v>43931</v>
      </c>
      <c r="O878" s="60"/>
    </row>
    <row r="879" spans="1:15">
      <c r="A879" s="19"/>
      <c r="B879" s="19"/>
      <c r="C879" s="331"/>
      <c r="D879" s="58" t="s">
        <v>27</v>
      </c>
      <c r="E879" s="169"/>
      <c r="F879" s="58"/>
      <c r="G879" s="58"/>
      <c r="H879" s="19"/>
      <c r="I879" s="19"/>
      <c r="J879" s="82"/>
      <c r="K879" s="82"/>
      <c r="L879" s="22"/>
      <c r="M879" s="22"/>
      <c r="N879" s="25"/>
      <c r="O879" s="60"/>
    </row>
    <row r="880" spans="1:15">
      <c r="A880" s="19"/>
      <c r="B880" s="19"/>
      <c r="C880" s="331"/>
      <c r="D880" s="58"/>
      <c r="E880" s="169"/>
      <c r="F880" s="58"/>
      <c r="G880" s="58"/>
      <c r="H880" s="19"/>
      <c r="I880" s="19"/>
      <c r="J880" s="82"/>
      <c r="K880" s="82"/>
      <c r="L880" s="22"/>
      <c r="M880" s="22"/>
      <c r="N880" s="25"/>
      <c r="O880" s="60"/>
    </row>
    <row r="881" spans="1:15">
      <c r="A881" s="19">
        <v>293</v>
      </c>
      <c r="B881" s="85" t="str">
        <f>$B$845</f>
        <v>WSDF-E</v>
      </c>
      <c r="C881" s="331" t="s">
        <v>325</v>
      </c>
      <c r="D881" s="58" t="s">
        <v>31</v>
      </c>
      <c r="E881" s="59" t="str">
        <f>E878</f>
        <v>UGX</v>
      </c>
      <c r="F881" s="59">
        <v>4000000</v>
      </c>
      <c r="G881" s="59" t="str">
        <f>G878</f>
        <v>GoU</v>
      </c>
      <c r="H881" s="29" t="s">
        <v>300</v>
      </c>
      <c r="I881" s="19" t="s">
        <v>50</v>
      </c>
      <c r="J881" s="82">
        <v>43891</v>
      </c>
      <c r="K881" s="82">
        <f>J881+10</f>
        <v>43901</v>
      </c>
      <c r="L881" s="82">
        <f>K881+10</f>
        <v>43911</v>
      </c>
      <c r="M881" s="82">
        <f>L881+10</f>
        <v>43921</v>
      </c>
      <c r="N881" s="82">
        <f>M881+10</f>
        <v>43931</v>
      </c>
      <c r="O881" s="60"/>
    </row>
    <row r="882" spans="1:15">
      <c r="A882" s="19"/>
      <c r="B882" s="19"/>
      <c r="C882" s="331"/>
      <c r="D882" s="58" t="s">
        <v>27</v>
      </c>
      <c r="E882" s="169"/>
      <c r="F882" s="58"/>
      <c r="G882" s="58"/>
      <c r="H882" s="19"/>
      <c r="I882" s="19"/>
      <c r="J882" s="82"/>
      <c r="K882" s="82"/>
      <c r="L882" s="22"/>
      <c r="M882" s="22"/>
      <c r="N882" s="25"/>
      <c r="O882" s="60"/>
    </row>
    <row r="883" spans="1:15">
      <c r="A883" s="19"/>
      <c r="B883" s="19"/>
      <c r="C883" s="331"/>
      <c r="D883" s="58"/>
      <c r="E883" s="169"/>
      <c r="F883" s="58"/>
      <c r="G883" s="58"/>
      <c r="H883" s="19"/>
      <c r="I883" s="19"/>
      <c r="J883" s="82"/>
      <c r="K883" s="82"/>
      <c r="L883" s="22"/>
      <c r="M883" s="22"/>
      <c r="N883" s="25"/>
      <c r="O883" s="60"/>
    </row>
    <row r="884" spans="1:15">
      <c r="A884" s="19">
        <v>294</v>
      </c>
      <c r="B884" s="85" t="str">
        <f>$B$845</f>
        <v>WSDF-E</v>
      </c>
      <c r="C884" s="331" t="s">
        <v>326</v>
      </c>
      <c r="D884" s="58" t="s">
        <v>31</v>
      </c>
      <c r="E884" s="59" t="str">
        <f>E878</f>
        <v>UGX</v>
      </c>
      <c r="F884" s="59">
        <v>40000000</v>
      </c>
      <c r="G884" s="59" t="str">
        <f>G878</f>
        <v>GoU</v>
      </c>
      <c r="H884" s="29" t="str">
        <f>H878</f>
        <v>RFQ</v>
      </c>
      <c r="I884" s="19" t="s">
        <v>50</v>
      </c>
      <c r="J884" s="82">
        <v>43891</v>
      </c>
      <c r="K884" s="82">
        <f>J884+10</f>
        <v>43901</v>
      </c>
      <c r="L884" s="82">
        <f>K884+10</f>
        <v>43911</v>
      </c>
      <c r="M884" s="82">
        <f>L884+10</f>
        <v>43921</v>
      </c>
      <c r="N884" s="82">
        <f>M884+10</f>
        <v>43931</v>
      </c>
      <c r="O884" s="60"/>
    </row>
    <row r="885" spans="1:15">
      <c r="A885" s="19"/>
      <c r="B885" s="19"/>
      <c r="C885" s="331"/>
      <c r="D885" s="58" t="s">
        <v>27</v>
      </c>
      <c r="E885" s="169"/>
      <c r="F885" s="58"/>
      <c r="G885" s="58"/>
      <c r="H885" s="19"/>
      <c r="I885" s="19"/>
      <c r="J885" s="82"/>
      <c r="K885" s="82"/>
      <c r="L885" s="22"/>
      <c r="M885" s="22"/>
      <c r="N885" s="25"/>
      <c r="O885" s="60"/>
    </row>
    <row r="886" spans="1:15">
      <c r="A886" s="19"/>
      <c r="B886" s="19"/>
      <c r="C886" s="331"/>
      <c r="D886" s="58"/>
      <c r="E886" s="169"/>
      <c r="F886" s="58"/>
      <c r="G886" s="58"/>
      <c r="H886" s="19"/>
      <c r="I886" s="19"/>
      <c r="J886" s="82"/>
      <c r="K886" s="82"/>
      <c r="L886" s="22"/>
      <c r="M886" s="22"/>
      <c r="N886" s="25"/>
      <c r="O886" s="60"/>
    </row>
    <row r="887" spans="1:15">
      <c r="A887" s="19">
        <v>295</v>
      </c>
      <c r="B887" s="85" t="str">
        <f>$B$845</f>
        <v>WSDF-E</v>
      </c>
      <c r="C887" s="331" t="s">
        <v>327</v>
      </c>
      <c r="D887" s="58" t="s">
        <v>31</v>
      </c>
      <c r="E887" s="59" t="str">
        <f>E884</f>
        <v>UGX</v>
      </c>
      <c r="F887" s="59">
        <f>F884</f>
        <v>40000000</v>
      </c>
      <c r="G887" s="59" t="str">
        <f>G884</f>
        <v>GoU</v>
      </c>
      <c r="H887" s="29" t="str">
        <f>H884</f>
        <v>RFQ</v>
      </c>
      <c r="I887" s="19" t="s">
        <v>50</v>
      </c>
      <c r="J887" s="82">
        <v>43891</v>
      </c>
      <c r="K887" s="82">
        <f>J887+10</f>
        <v>43901</v>
      </c>
      <c r="L887" s="82">
        <f>K887+10</f>
        <v>43911</v>
      </c>
      <c r="M887" s="82">
        <f>L887+10</f>
        <v>43921</v>
      </c>
      <c r="N887" s="82">
        <f>M887+10</f>
        <v>43931</v>
      </c>
      <c r="O887" s="60"/>
    </row>
    <row r="888" spans="1:15">
      <c r="A888" s="19"/>
      <c r="B888" s="19"/>
      <c r="C888" s="331"/>
      <c r="D888" s="58" t="s">
        <v>27</v>
      </c>
      <c r="E888" s="169"/>
      <c r="F888" s="58"/>
      <c r="G888" s="58"/>
      <c r="H888" s="19"/>
      <c r="I888" s="19"/>
      <c r="J888" s="82"/>
      <c r="K888" s="82"/>
      <c r="L888" s="22"/>
      <c r="M888" s="22"/>
      <c r="N888" s="25"/>
      <c r="O888" s="60"/>
    </row>
    <row r="889" spans="1:15">
      <c r="A889" s="19"/>
      <c r="B889" s="19"/>
      <c r="C889" s="331"/>
      <c r="D889" s="58"/>
      <c r="E889" s="169"/>
      <c r="F889" s="58"/>
      <c r="G889" s="58"/>
      <c r="H889" s="19"/>
      <c r="I889" s="19"/>
      <c r="J889" s="82"/>
      <c r="K889" s="82"/>
      <c r="L889" s="22"/>
      <c r="M889" s="22"/>
      <c r="N889" s="25"/>
      <c r="O889" s="60"/>
    </row>
    <row r="890" spans="1:15">
      <c r="A890" s="19">
        <v>296</v>
      </c>
      <c r="B890" s="85" t="str">
        <f>$B$845</f>
        <v>WSDF-E</v>
      </c>
      <c r="C890" s="331" t="s">
        <v>328</v>
      </c>
      <c r="D890" s="58" t="s">
        <v>31</v>
      </c>
      <c r="E890" s="59" t="str">
        <f>E887</f>
        <v>UGX</v>
      </c>
      <c r="F890" s="59">
        <v>8000000</v>
      </c>
      <c r="G890" s="59" t="str">
        <f>G887</f>
        <v>GoU</v>
      </c>
      <c r="H890" s="29" t="str">
        <f>H887</f>
        <v>RFQ</v>
      </c>
      <c r="I890" s="19" t="s">
        <v>50</v>
      </c>
      <c r="J890" s="82">
        <v>43891</v>
      </c>
      <c r="K890" s="82">
        <f>J890+10</f>
        <v>43901</v>
      </c>
      <c r="L890" s="82">
        <f>K890+10</f>
        <v>43911</v>
      </c>
      <c r="M890" s="82">
        <f>L890+10</f>
        <v>43921</v>
      </c>
      <c r="N890" s="82">
        <f>M890+10</f>
        <v>43931</v>
      </c>
      <c r="O890" s="60"/>
    </row>
    <row r="891" spans="1:15">
      <c r="A891" s="19"/>
      <c r="B891" s="19"/>
      <c r="C891" s="331"/>
      <c r="D891" s="58" t="s">
        <v>27</v>
      </c>
      <c r="E891" s="169"/>
      <c r="F891" s="58"/>
      <c r="G891" s="58"/>
      <c r="H891" s="19"/>
      <c r="I891" s="19"/>
      <c r="J891" s="82"/>
      <c r="K891" s="82"/>
      <c r="L891" s="22"/>
      <c r="M891" s="22"/>
      <c r="N891" s="25"/>
      <c r="O891" s="60"/>
    </row>
    <row r="892" spans="1:15">
      <c r="A892" s="19"/>
      <c r="B892" s="19"/>
      <c r="C892" s="331"/>
      <c r="D892" s="58"/>
      <c r="E892" s="169"/>
      <c r="F892" s="58"/>
      <c r="G892" s="58"/>
      <c r="H892" s="19"/>
      <c r="I892" s="19"/>
      <c r="J892" s="82"/>
      <c r="K892" s="82"/>
      <c r="L892" s="22"/>
      <c r="M892" s="22"/>
      <c r="N892" s="25"/>
      <c r="O892" s="60"/>
    </row>
    <row r="893" spans="1:15">
      <c r="A893" s="19">
        <v>297</v>
      </c>
      <c r="B893" s="85" t="str">
        <f>$B$845</f>
        <v>WSDF-E</v>
      </c>
      <c r="C893" s="331" t="s">
        <v>329</v>
      </c>
      <c r="D893" s="58" t="s">
        <v>31</v>
      </c>
      <c r="E893" s="59" t="str">
        <f>E890</f>
        <v>UGX</v>
      </c>
      <c r="F893" s="59">
        <v>113000000</v>
      </c>
      <c r="G893" s="59" t="str">
        <f>G890</f>
        <v>GoU</v>
      </c>
      <c r="H893" s="29" t="s">
        <v>75</v>
      </c>
      <c r="I893" s="19" t="s">
        <v>50</v>
      </c>
      <c r="J893" s="82" t="s">
        <v>349</v>
      </c>
      <c r="K893" s="82" t="s">
        <v>349</v>
      </c>
      <c r="L893" s="82" t="s">
        <v>349</v>
      </c>
      <c r="M893" s="82" t="s">
        <v>349</v>
      </c>
      <c r="N893" s="82" t="s">
        <v>349</v>
      </c>
      <c r="O893" s="60"/>
    </row>
    <row r="894" spans="1:15">
      <c r="A894" s="19"/>
      <c r="B894" s="19"/>
      <c r="C894" s="331"/>
      <c r="D894" s="58" t="s">
        <v>27</v>
      </c>
      <c r="E894" s="169"/>
      <c r="F894" s="58"/>
      <c r="G894" s="58"/>
      <c r="H894" s="19"/>
      <c r="I894" s="19"/>
      <c r="J894" s="82"/>
      <c r="K894" s="82"/>
      <c r="L894" s="22"/>
      <c r="M894" s="22"/>
      <c r="N894" s="25"/>
      <c r="O894" s="60"/>
    </row>
    <row r="895" spans="1:15">
      <c r="A895" s="19"/>
      <c r="B895" s="19"/>
      <c r="C895" s="331"/>
      <c r="D895" s="58"/>
      <c r="E895" s="169"/>
      <c r="F895" s="58"/>
      <c r="G895" s="58"/>
      <c r="H895" s="19"/>
      <c r="I895" s="19"/>
      <c r="J895" s="82"/>
      <c r="K895" s="82"/>
      <c r="L895" s="22"/>
      <c r="M895" s="22"/>
      <c r="N895" s="25"/>
      <c r="O895" s="60"/>
    </row>
    <row r="896" spans="1:15">
      <c r="A896" s="19">
        <v>298</v>
      </c>
      <c r="B896" s="85" t="str">
        <f>$B$845</f>
        <v>WSDF-E</v>
      </c>
      <c r="C896" s="331" t="s">
        <v>330</v>
      </c>
      <c r="D896" s="58" t="s">
        <v>26</v>
      </c>
      <c r="E896" s="59" t="str">
        <f>E893</f>
        <v>UGX</v>
      </c>
      <c r="F896" s="59">
        <v>207000000</v>
      </c>
      <c r="G896" s="59" t="str">
        <f>G893</f>
        <v>GoU</v>
      </c>
      <c r="H896" s="29" t="str">
        <f>H893</f>
        <v>RDB</v>
      </c>
      <c r="I896" s="19" t="s">
        <v>50</v>
      </c>
      <c r="J896" s="82" t="s">
        <v>349</v>
      </c>
      <c r="K896" s="82" t="s">
        <v>349</v>
      </c>
      <c r="L896" s="82" t="s">
        <v>349</v>
      </c>
      <c r="M896" s="82" t="s">
        <v>349</v>
      </c>
      <c r="N896" s="82" t="s">
        <v>349</v>
      </c>
      <c r="O896" s="60"/>
    </row>
    <row r="897" spans="1:15">
      <c r="A897" s="19"/>
      <c r="B897" s="19"/>
      <c r="C897" s="331"/>
      <c r="D897" s="58" t="s">
        <v>27</v>
      </c>
      <c r="E897" s="169"/>
      <c r="F897" s="58"/>
      <c r="G897" s="58"/>
      <c r="H897" s="19"/>
      <c r="I897" s="19"/>
      <c r="J897" s="82"/>
      <c r="K897" s="82"/>
      <c r="L897" s="22"/>
      <c r="M897" s="22"/>
      <c r="N897" s="25"/>
      <c r="O897" s="60"/>
    </row>
    <row r="898" spans="1:15">
      <c r="A898" s="19"/>
      <c r="B898" s="19"/>
      <c r="C898" s="331"/>
      <c r="D898" s="58"/>
      <c r="E898" s="169"/>
      <c r="F898" s="58"/>
      <c r="G898" s="58"/>
      <c r="H898" s="19"/>
      <c r="I898" s="19"/>
      <c r="J898" s="82"/>
      <c r="K898" s="82"/>
      <c r="L898" s="22"/>
      <c r="M898" s="22"/>
      <c r="N898" s="25"/>
      <c r="O898" s="60"/>
    </row>
    <row r="899" spans="1:15">
      <c r="A899" s="19">
        <v>299</v>
      </c>
      <c r="B899" s="85" t="str">
        <f>$B$845</f>
        <v>WSDF-E</v>
      </c>
      <c r="C899" s="331" t="s">
        <v>66</v>
      </c>
      <c r="D899" s="58" t="s">
        <v>26</v>
      </c>
      <c r="E899" s="169" t="s">
        <v>133</v>
      </c>
      <c r="F899" s="59">
        <v>8000000</v>
      </c>
      <c r="G899" s="58" t="s">
        <v>63</v>
      </c>
      <c r="H899" s="19" t="s">
        <v>331</v>
      </c>
      <c r="I899" s="19" t="s">
        <v>50</v>
      </c>
      <c r="J899" s="82" t="s">
        <v>349</v>
      </c>
      <c r="K899" s="82" t="s">
        <v>349</v>
      </c>
      <c r="L899" s="82" t="s">
        <v>349</v>
      </c>
      <c r="M899" s="82" t="s">
        <v>349</v>
      </c>
      <c r="N899" s="82" t="s">
        <v>349</v>
      </c>
      <c r="O899" s="60"/>
    </row>
    <row r="900" spans="1:15">
      <c r="A900" s="19"/>
      <c r="B900" s="19"/>
      <c r="C900" s="331"/>
      <c r="D900" s="58" t="s">
        <v>27</v>
      </c>
      <c r="E900" s="169"/>
      <c r="F900" s="58"/>
      <c r="G900" s="58"/>
      <c r="H900" s="19"/>
      <c r="I900" s="19"/>
      <c r="J900" s="82"/>
      <c r="K900" s="82"/>
      <c r="L900" s="22"/>
      <c r="M900" s="22"/>
      <c r="N900" s="25"/>
      <c r="O900" s="60"/>
    </row>
    <row r="901" spans="1:15">
      <c r="A901" s="19"/>
      <c r="B901" s="19"/>
      <c r="C901" s="331"/>
      <c r="D901" s="58"/>
      <c r="E901" s="169"/>
      <c r="F901" s="58"/>
      <c r="G901" s="58"/>
      <c r="H901" s="19"/>
      <c r="I901" s="19"/>
      <c r="J901" s="82"/>
      <c r="K901" s="82"/>
      <c r="L901" s="22"/>
      <c r="M901" s="22"/>
      <c r="N901" s="25"/>
      <c r="O901" s="60"/>
    </row>
    <row r="902" spans="1:15">
      <c r="A902" s="19">
        <v>300</v>
      </c>
      <c r="B902" s="85" t="str">
        <f>$B$899</f>
        <v>WSDF-E</v>
      </c>
      <c r="C902" s="331" t="s">
        <v>332</v>
      </c>
      <c r="D902" s="58" t="s">
        <v>26</v>
      </c>
      <c r="E902" s="169" t="str">
        <f>E899</f>
        <v xml:space="preserve">UGX </v>
      </c>
      <c r="F902" s="59">
        <v>20000000</v>
      </c>
      <c r="G902" s="58" t="str">
        <f>G899</f>
        <v>GOU</v>
      </c>
      <c r="H902" s="19" t="str">
        <f>H899</f>
        <v xml:space="preserve">RFQ </v>
      </c>
      <c r="I902" s="19" t="s">
        <v>50</v>
      </c>
      <c r="J902" s="82" t="s">
        <v>349</v>
      </c>
      <c r="K902" s="82" t="s">
        <v>349</v>
      </c>
      <c r="L902" s="82" t="s">
        <v>349</v>
      </c>
      <c r="M902" s="82" t="s">
        <v>349</v>
      </c>
      <c r="N902" s="82" t="s">
        <v>349</v>
      </c>
      <c r="O902" s="60"/>
    </row>
    <row r="903" spans="1:15">
      <c r="A903" s="19"/>
      <c r="B903" s="19"/>
      <c r="C903" s="331"/>
      <c r="D903" s="58" t="s">
        <v>27</v>
      </c>
      <c r="E903" s="169"/>
      <c r="F903" s="58"/>
      <c r="G903" s="58"/>
      <c r="H903" s="19"/>
      <c r="I903" s="19"/>
      <c r="J903" s="82"/>
      <c r="K903" s="82"/>
      <c r="L903" s="22"/>
      <c r="M903" s="22"/>
      <c r="N903" s="25"/>
      <c r="O903" s="60"/>
    </row>
    <row r="904" spans="1:15">
      <c r="A904" s="19"/>
      <c r="B904" s="19"/>
      <c r="C904" s="331"/>
      <c r="D904" s="58"/>
      <c r="E904" s="169"/>
      <c r="F904" s="58"/>
      <c r="G904" s="58"/>
      <c r="H904" s="19"/>
      <c r="I904" s="19"/>
      <c r="J904" s="82"/>
      <c r="K904" s="82"/>
      <c r="L904" s="22"/>
      <c r="M904" s="22"/>
      <c r="N904" s="25"/>
      <c r="O904" s="60"/>
    </row>
    <row r="905" spans="1:15">
      <c r="A905" s="19">
        <v>301</v>
      </c>
      <c r="B905" s="85" t="str">
        <f>$B$899</f>
        <v>WSDF-E</v>
      </c>
      <c r="C905" s="331" t="s">
        <v>333</v>
      </c>
      <c r="D905" s="58" t="s">
        <v>26</v>
      </c>
      <c r="E905" s="169" t="s">
        <v>38</v>
      </c>
      <c r="F905" s="59">
        <v>20000000</v>
      </c>
      <c r="G905" s="58" t="s">
        <v>63</v>
      </c>
      <c r="H905" s="19" t="s">
        <v>64</v>
      </c>
      <c r="I905" s="19" t="s">
        <v>50</v>
      </c>
      <c r="J905" s="82" t="s">
        <v>349</v>
      </c>
      <c r="K905" s="82" t="s">
        <v>349</v>
      </c>
      <c r="L905" s="82" t="s">
        <v>349</v>
      </c>
      <c r="M905" s="82" t="s">
        <v>349</v>
      </c>
      <c r="N905" s="82" t="s">
        <v>349</v>
      </c>
      <c r="O905" s="60"/>
    </row>
    <row r="906" spans="1:15">
      <c r="A906" s="19"/>
      <c r="B906" s="19"/>
      <c r="C906" s="331"/>
      <c r="D906" s="58" t="s">
        <v>27</v>
      </c>
      <c r="E906" s="169"/>
      <c r="F906" s="58"/>
      <c r="G906" s="58"/>
      <c r="H906" s="19"/>
      <c r="I906" s="19"/>
      <c r="J906" s="82"/>
      <c r="K906" s="82"/>
      <c r="L906" s="22"/>
      <c r="M906" s="22"/>
      <c r="N906" s="25"/>
      <c r="O906" s="60"/>
    </row>
    <row r="907" spans="1:15">
      <c r="A907" s="19"/>
      <c r="B907" s="19"/>
      <c r="C907" s="331"/>
      <c r="D907" s="58"/>
      <c r="E907" s="169"/>
      <c r="F907" s="58"/>
      <c r="G907" s="58"/>
      <c r="H907" s="19"/>
      <c r="I907" s="19"/>
      <c r="J907" s="82"/>
      <c r="K907" s="82"/>
      <c r="L907" s="22"/>
      <c r="M907" s="22"/>
      <c r="N907" s="25"/>
      <c r="O907" s="60"/>
    </row>
    <row r="908" spans="1:15">
      <c r="A908" s="19">
        <v>302</v>
      </c>
      <c r="B908" s="85" t="str">
        <f>$B$899</f>
        <v>WSDF-E</v>
      </c>
      <c r="C908" s="331" t="s">
        <v>334</v>
      </c>
      <c r="D908" s="58" t="s">
        <v>31</v>
      </c>
      <c r="E908" s="169" t="str">
        <f>E905</f>
        <v>UGX</v>
      </c>
      <c r="F908" s="59">
        <v>100000000</v>
      </c>
      <c r="G908" s="58" t="str">
        <f>G905</f>
        <v>GOU</v>
      </c>
      <c r="H908" s="19" t="str">
        <f>H905</f>
        <v>RFQ</v>
      </c>
      <c r="I908" s="19" t="s">
        <v>50</v>
      </c>
      <c r="J908" s="82" t="s">
        <v>349</v>
      </c>
      <c r="K908" s="82" t="s">
        <v>349</v>
      </c>
      <c r="L908" s="82" t="s">
        <v>349</v>
      </c>
      <c r="M908" s="82" t="s">
        <v>349</v>
      </c>
      <c r="N908" s="82" t="s">
        <v>349</v>
      </c>
      <c r="O908" s="60"/>
    </row>
    <row r="909" spans="1:15">
      <c r="A909" s="19"/>
      <c r="B909" s="19"/>
      <c r="C909" s="331"/>
      <c r="D909" s="58" t="s">
        <v>27</v>
      </c>
      <c r="E909" s="169"/>
      <c r="F909" s="58"/>
      <c r="G909" s="58"/>
      <c r="H909" s="19"/>
      <c r="I909" s="19"/>
      <c r="J909" s="82"/>
      <c r="K909" s="82"/>
      <c r="L909" s="22"/>
      <c r="M909" s="22"/>
      <c r="N909" s="25"/>
      <c r="O909" s="60"/>
    </row>
    <row r="910" spans="1:15">
      <c r="A910" s="19"/>
      <c r="B910" s="19"/>
      <c r="C910" s="331"/>
      <c r="D910" s="58"/>
      <c r="E910" s="169"/>
      <c r="F910" s="58"/>
      <c r="G910" s="58"/>
      <c r="H910" s="19"/>
      <c r="I910" s="19"/>
      <c r="J910" s="82"/>
      <c r="K910" s="82"/>
      <c r="L910" s="22"/>
      <c r="M910" s="22"/>
      <c r="N910" s="25"/>
      <c r="O910" s="60"/>
    </row>
    <row r="911" spans="1:15">
      <c r="A911" s="19">
        <v>303</v>
      </c>
      <c r="B911" s="85" t="s">
        <v>335</v>
      </c>
      <c r="C911" s="331" t="str">
        <f>'[7]procurement plan 2019'!$C$4</f>
        <v xml:space="preserve">Stationery </v>
      </c>
      <c r="D911" s="58" t="s">
        <v>31</v>
      </c>
      <c r="E911" s="209" t="str">
        <f>E908</f>
        <v>UGX</v>
      </c>
      <c r="F911" s="231">
        <v>48000000</v>
      </c>
      <c r="G911" s="58" t="s">
        <v>146</v>
      </c>
      <c r="H911" s="19" t="s">
        <v>64</v>
      </c>
      <c r="I911" s="19" t="s">
        <v>50</v>
      </c>
      <c r="J911" s="82" t="s">
        <v>349</v>
      </c>
      <c r="K911" s="82" t="s">
        <v>349</v>
      </c>
      <c r="L911" s="82" t="s">
        <v>349</v>
      </c>
      <c r="M911" s="82" t="s">
        <v>349</v>
      </c>
      <c r="N911" s="82" t="s">
        <v>349</v>
      </c>
      <c r="O911" s="60"/>
    </row>
    <row r="912" spans="1:15">
      <c r="A912" s="19"/>
      <c r="B912" s="19"/>
      <c r="C912" s="331"/>
      <c r="D912" s="58" t="s">
        <v>27</v>
      </c>
      <c r="E912" s="169"/>
      <c r="F912" s="58"/>
      <c r="G912" s="58"/>
      <c r="H912" s="19"/>
      <c r="I912" s="19"/>
      <c r="J912" s="82"/>
      <c r="K912" s="82"/>
      <c r="L912" s="22"/>
      <c r="M912" s="22"/>
      <c r="N912" s="25"/>
      <c r="O912" s="60"/>
    </row>
    <row r="913" spans="1:15">
      <c r="A913" s="19"/>
      <c r="B913" s="19"/>
      <c r="C913" s="331"/>
      <c r="D913" s="58"/>
      <c r="E913" s="169"/>
      <c r="F913" s="58"/>
      <c r="G913" s="58"/>
      <c r="H913" s="19"/>
      <c r="I913" s="19"/>
      <c r="J913" s="82"/>
      <c r="K913" s="82"/>
      <c r="L913" s="22"/>
      <c r="M913" s="22"/>
      <c r="N913" s="25"/>
      <c r="O913" s="60"/>
    </row>
    <row r="914" spans="1:15">
      <c r="A914" s="19">
        <v>304</v>
      </c>
      <c r="B914" s="85" t="s">
        <v>335</v>
      </c>
      <c r="C914" s="331" t="str">
        <f>'[7]procurement plan 2019'!$C$5</f>
        <v>Service and repair of motor vehicles</v>
      </c>
      <c r="D914" s="58" t="s">
        <v>31</v>
      </c>
      <c r="E914" s="209" t="str">
        <f>E911</f>
        <v>UGX</v>
      </c>
      <c r="F914" s="59">
        <v>72000000</v>
      </c>
      <c r="G914" s="209" t="s">
        <v>146</v>
      </c>
      <c r="H914" s="19" t="s">
        <v>64</v>
      </c>
      <c r="I914" s="19" t="s">
        <v>50</v>
      </c>
      <c r="J914" s="82" t="s">
        <v>349</v>
      </c>
      <c r="K914" s="82" t="s">
        <v>349</v>
      </c>
      <c r="L914" s="82" t="s">
        <v>349</v>
      </c>
      <c r="M914" s="82" t="s">
        <v>349</v>
      </c>
      <c r="N914" s="82" t="s">
        <v>349</v>
      </c>
      <c r="O914" s="60"/>
    </row>
    <row r="915" spans="1:15">
      <c r="A915" s="19"/>
      <c r="B915" s="19"/>
      <c r="C915" s="331"/>
      <c r="D915" s="58" t="s">
        <v>27</v>
      </c>
      <c r="E915" s="169"/>
      <c r="F915" s="58"/>
      <c r="G915" s="58"/>
      <c r="H915" s="19"/>
      <c r="I915" s="19"/>
      <c r="J915" s="82"/>
      <c r="K915" s="82"/>
      <c r="L915" s="22"/>
      <c r="M915" s="22"/>
      <c r="N915" s="25"/>
      <c r="O915" s="60"/>
    </row>
    <row r="916" spans="1:15">
      <c r="A916" s="19"/>
      <c r="B916" s="19"/>
      <c r="C916" s="331"/>
      <c r="D916" s="58"/>
      <c r="E916" s="169"/>
      <c r="F916" s="58"/>
      <c r="G916" s="58"/>
      <c r="H916" s="19"/>
      <c r="I916" s="19"/>
      <c r="J916" s="82"/>
      <c r="K916" s="82"/>
      <c r="L916" s="22"/>
      <c r="M916" s="22"/>
      <c r="N916" s="25"/>
      <c r="O916" s="45"/>
    </row>
    <row r="917" spans="1:15">
      <c r="A917" s="19">
        <v>305</v>
      </c>
      <c r="B917" s="85" t="s">
        <v>335</v>
      </c>
      <c r="C917" s="331" t="str">
        <f>'[7]procurement plan 2019'!$C$6</f>
        <v>Newspaper supplements</v>
      </c>
      <c r="D917" s="58" t="s">
        <v>26</v>
      </c>
      <c r="E917" s="209" t="str">
        <f>E914</f>
        <v>UGX</v>
      </c>
      <c r="F917" s="59">
        <v>90000000</v>
      </c>
      <c r="G917" s="209" t="s">
        <v>146</v>
      </c>
      <c r="H917" s="19" t="s">
        <v>64</v>
      </c>
      <c r="I917" s="19" t="s">
        <v>50</v>
      </c>
      <c r="J917" s="82" t="s">
        <v>349</v>
      </c>
      <c r="K917" s="82" t="s">
        <v>349</v>
      </c>
      <c r="L917" s="82" t="s">
        <v>349</v>
      </c>
      <c r="M917" s="82" t="s">
        <v>349</v>
      </c>
      <c r="N917" s="82" t="s">
        <v>349</v>
      </c>
      <c r="O917" s="60"/>
    </row>
    <row r="918" spans="1:15">
      <c r="A918" s="19"/>
      <c r="B918" s="19"/>
      <c r="C918" s="331"/>
      <c r="D918" s="58" t="s">
        <v>27</v>
      </c>
      <c r="E918" s="169"/>
      <c r="F918" s="58"/>
      <c r="G918" s="58"/>
      <c r="H918" s="19"/>
      <c r="I918" s="19"/>
      <c r="J918" s="82"/>
      <c r="K918" s="82"/>
      <c r="L918" s="22"/>
      <c r="M918" s="22"/>
      <c r="N918" s="25"/>
      <c r="O918" s="60"/>
    </row>
    <row r="919" spans="1:15">
      <c r="A919" s="19"/>
      <c r="B919" s="19"/>
      <c r="C919" s="331"/>
      <c r="D919" s="58"/>
      <c r="E919" s="169"/>
      <c r="F919" s="58"/>
      <c r="G919" s="58"/>
      <c r="H919" s="19"/>
      <c r="I919" s="19"/>
      <c r="J919" s="82"/>
      <c r="K919" s="82"/>
      <c r="L919" s="22"/>
      <c r="M919" s="22"/>
      <c r="N919" s="25"/>
      <c r="O919" s="60"/>
    </row>
    <row r="920" spans="1:15">
      <c r="A920" s="19">
        <v>306</v>
      </c>
      <c r="B920" s="85" t="s">
        <v>335</v>
      </c>
      <c r="C920" s="331" t="str">
        <f>'[7]procurement plan 2019'!$C$8</f>
        <v>Procurement of hotel services for JSR 2019</v>
      </c>
      <c r="D920" s="58" t="s">
        <v>26</v>
      </c>
      <c r="E920" s="209" t="str">
        <f>E917</f>
        <v>UGX</v>
      </c>
      <c r="F920" s="59">
        <v>250000000</v>
      </c>
      <c r="G920" s="209" t="s">
        <v>146</v>
      </c>
      <c r="H920" s="19" t="s">
        <v>64</v>
      </c>
      <c r="I920" s="19" t="s">
        <v>50</v>
      </c>
      <c r="J920" s="82" t="s">
        <v>349</v>
      </c>
      <c r="K920" s="82" t="s">
        <v>349</v>
      </c>
      <c r="L920" s="82" t="s">
        <v>349</v>
      </c>
      <c r="M920" s="82" t="s">
        <v>349</v>
      </c>
      <c r="N920" s="82" t="s">
        <v>349</v>
      </c>
      <c r="O920" s="60"/>
    </row>
    <row r="921" spans="1:15">
      <c r="A921" s="19"/>
      <c r="B921" s="19"/>
      <c r="C921" s="331"/>
      <c r="D921" s="58" t="s">
        <v>27</v>
      </c>
      <c r="E921" s="169"/>
      <c r="F921" s="58"/>
      <c r="G921" s="58"/>
      <c r="H921" s="19"/>
      <c r="I921" s="19"/>
      <c r="J921" s="82"/>
      <c r="K921" s="82"/>
      <c r="L921" s="22"/>
      <c r="M921" s="22"/>
      <c r="N921" s="25"/>
      <c r="O921" s="60"/>
    </row>
    <row r="922" spans="1:15">
      <c r="A922" s="19"/>
      <c r="B922" s="19"/>
      <c r="C922" s="331"/>
      <c r="D922" s="58"/>
      <c r="E922" s="169"/>
      <c r="F922" s="58"/>
      <c r="G922" s="58"/>
      <c r="H922" s="19"/>
      <c r="I922" s="19"/>
      <c r="J922" s="82"/>
      <c r="K922" s="82"/>
      <c r="L922" s="22"/>
      <c r="M922" s="22"/>
      <c r="N922" s="25"/>
      <c r="O922" s="60"/>
    </row>
    <row r="923" spans="1:15">
      <c r="A923" s="19">
        <v>307</v>
      </c>
      <c r="B923" s="85" t="s">
        <v>335</v>
      </c>
      <c r="C923" s="331" t="str">
        <f>'[7]procurement plan 2019'!$C$9</f>
        <v>Printing of SPR 2019</v>
      </c>
      <c r="D923" s="58" t="s">
        <v>26</v>
      </c>
      <c r="E923" s="209" t="str">
        <f>E920</f>
        <v>UGX</v>
      </c>
      <c r="F923" s="59">
        <v>100000000</v>
      </c>
      <c r="G923" s="209" t="s">
        <v>146</v>
      </c>
      <c r="H923" s="19" t="s">
        <v>64</v>
      </c>
      <c r="I923" s="19" t="s">
        <v>50</v>
      </c>
      <c r="J923" s="82">
        <v>43678</v>
      </c>
      <c r="K923" s="82">
        <f>J923+20</f>
        <v>43698</v>
      </c>
      <c r="L923" s="82">
        <f>K923+20</f>
        <v>43718</v>
      </c>
      <c r="M923" s="82">
        <f>L923+20</f>
        <v>43738</v>
      </c>
      <c r="N923" s="82">
        <f>M923+20</f>
        <v>43758</v>
      </c>
      <c r="O923" s="60"/>
    </row>
    <row r="924" spans="1:15">
      <c r="A924" s="19"/>
      <c r="B924" s="19"/>
      <c r="C924" s="331"/>
      <c r="D924" s="58" t="s">
        <v>27</v>
      </c>
      <c r="E924" s="169"/>
      <c r="F924" s="58"/>
      <c r="G924" s="58"/>
      <c r="H924" s="19"/>
      <c r="I924" s="19"/>
      <c r="J924" s="82"/>
      <c r="K924" s="82"/>
      <c r="L924" s="22"/>
      <c r="M924" s="22"/>
      <c r="N924" s="25"/>
      <c r="O924" s="60"/>
    </row>
    <row r="925" spans="1:15">
      <c r="A925" s="19"/>
      <c r="B925" s="19"/>
      <c r="C925" s="331"/>
      <c r="D925" s="58"/>
      <c r="E925" s="169"/>
      <c r="F925" s="58"/>
      <c r="G925" s="58"/>
      <c r="H925" s="19"/>
      <c r="I925" s="19"/>
      <c r="J925" s="82"/>
      <c r="K925" s="82"/>
      <c r="L925" s="22"/>
      <c r="M925" s="22"/>
      <c r="N925" s="25"/>
      <c r="O925" s="60"/>
    </row>
    <row r="926" spans="1:15">
      <c r="A926" s="19">
        <v>308</v>
      </c>
      <c r="B926" s="85" t="s">
        <v>335</v>
      </c>
      <c r="C926" s="331" t="str">
        <f>'[7]procurement plan 2019'!$C$10</f>
        <v>Printing of SPR  2019 popular version</v>
      </c>
      <c r="D926" s="58" t="s">
        <v>26</v>
      </c>
      <c r="E926" s="209" t="str">
        <f>E923</f>
        <v>UGX</v>
      </c>
      <c r="F926" s="59">
        <v>60000000</v>
      </c>
      <c r="G926" s="209" t="s">
        <v>146</v>
      </c>
      <c r="H926" s="19" t="s">
        <v>64</v>
      </c>
      <c r="I926" s="19" t="s">
        <v>50</v>
      </c>
      <c r="J926" s="82">
        <f>J923</f>
        <v>43678</v>
      </c>
      <c r="K926" s="82">
        <f>K923</f>
        <v>43698</v>
      </c>
      <c r="L926" s="82">
        <f>L923</f>
        <v>43718</v>
      </c>
      <c r="M926" s="82">
        <f>M923</f>
        <v>43738</v>
      </c>
      <c r="N926" s="82">
        <f>N923</f>
        <v>43758</v>
      </c>
      <c r="O926" s="60"/>
    </row>
    <row r="927" spans="1:15">
      <c r="A927" s="19"/>
      <c r="B927" s="19"/>
      <c r="C927" s="331"/>
      <c r="D927" s="58" t="s">
        <v>27</v>
      </c>
      <c r="E927" s="169"/>
      <c r="F927" s="58"/>
      <c r="G927" s="58"/>
      <c r="H927" s="19"/>
      <c r="I927" s="19"/>
      <c r="J927" s="82"/>
      <c r="K927" s="82"/>
      <c r="L927" s="22"/>
      <c r="M927" s="22"/>
      <c r="N927" s="25"/>
      <c r="O927" s="60"/>
    </row>
    <row r="928" spans="1:15">
      <c r="A928" s="19"/>
      <c r="B928" s="19"/>
      <c r="C928" s="331"/>
      <c r="D928" s="58"/>
      <c r="E928" s="169"/>
      <c r="F928" s="58"/>
      <c r="G928" s="58"/>
      <c r="H928" s="19"/>
      <c r="I928" s="19"/>
      <c r="J928" s="82"/>
      <c r="K928" s="82"/>
      <c r="L928" s="22"/>
      <c r="M928" s="22"/>
      <c r="N928" s="25"/>
      <c r="O928" s="60"/>
    </row>
    <row r="929" spans="1:15">
      <c r="A929" s="19">
        <v>309</v>
      </c>
      <c r="B929" s="85" t="s">
        <v>335</v>
      </c>
      <c r="C929" s="83" t="str">
        <f>'[7]procurement plan 2019'!$C$11</f>
        <v>Distribution fo the popular version in News papers</v>
      </c>
      <c r="D929" s="58" t="s">
        <v>26</v>
      </c>
      <c r="E929" s="209" t="str">
        <f>E926</f>
        <v>UGX</v>
      </c>
      <c r="F929" s="59">
        <v>40000000</v>
      </c>
      <c r="G929" s="209" t="s">
        <v>146</v>
      </c>
      <c r="H929" s="19" t="s">
        <v>64</v>
      </c>
      <c r="I929" s="19" t="s">
        <v>50</v>
      </c>
      <c r="J929" s="82">
        <v>43769</v>
      </c>
      <c r="K929" s="82">
        <f>J929+10</f>
        <v>43779</v>
      </c>
      <c r="L929" s="82">
        <f>K929+10</f>
        <v>43789</v>
      </c>
      <c r="M929" s="82">
        <f>L929+10</f>
        <v>43799</v>
      </c>
      <c r="N929" s="82">
        <f>M929+10</f>
        <v>43809</v>
      </c>
      <c r="O929" s="60"/>
    </row>
    <row r="930" spans="1:15">
      <c r="A930" s="19"/>
      <c r="B930" s="19"/>
      <c r="C930" s="331"/>
      <c r="D930" s="58" t="s">
        <v>27</v>
      </c>
      <c r="E930" s="169"/>
      <c r="F930" s="58"/>
      <c r="G930" s="58"/>
      <c r="H930" s="19"/>
      <c r="I930" s="19"/>
      <c r="J930" s="82"/>
      <c r="K930" s="82"/>
      <c r="L930" s="22"/>
      <c r="M930" s="22"/>
      <c r="N930" s="25"/>
      <c r="O930" s="60"/>
    </row>
    <row r="931" spans="1:15">
      <c r="A931" s="19"/>
      <c r="B931" s="19"/>
      <c r="C931" s="331"/>
      <c r="D931" s="58"/>
      <c r="E931" s="169"/>
      <c r="F931" s="58"/>
      <c r="G931" s="58"/>
      <c r="H931" s="19"/>
      <c r="I931" s="19"/>
      <c r="J931" s="82"/>
      <c r="K931" s="82"/>
      <c r="L931" s="22"/>
      <c r="M931" s="22"/>
      <c r="N931" s="25"/>
      <c r="O931" s="60"/>
    </row>
    <row r="932" spans="1:15">
      <c r="A932" s="19">
        <v>310</v>
      </c>
      <c r="B932" s="85" t="s">
        <v>335</v>
      </c>
      <c r="C932" s="331" t="str">
        <f>'[7]procurement plan 2019'!$C$12</f>
        <v>Designing and printing of MWE Calendars 2020</v>
      </c>
      <c r="D932" s="58" t="s">
        <v>31</v>
      </c>
      <c r="E932" s="209" t="str">
        <f>E929</f>
        <v>UGX</v>
      </c>
      <c r="F932" s="59">
        <v>50000000</v>
      </c>
      <c r="G932" s="209" t="s">
        <v>146</v>
      </c>
      <c r="H932" s="19" t="s">
        <v>64</v>
      </c>
      <c r="I932" s="19" t="s">
        <v>50</v>
      </c>
      <c r="J932" s="82">
        <f>J929</f>
        <v>43769</v>
      </c>
      <c r="K932" s="82">
        <f>K929</f>
        <v>43779</v>
      </c>
      <c r="L932" s="82">
        <f>L929</f>
        <v>43789</v>
      </c>
      <c r="M932" s="82">
        <f>M929</f>
        <v>43799</v>
      </c>
      <c r="N932" s="25">
        <f>N929</f>
        <v>43809</v>
      </c>
      <c r="O932" s="60"/>
    </row>
    <row r="933" spans="1:15">
      <c r="A933" s="19"/>
      <c r="B933" s="19"/>
      <c r="C933" s="331"/>
      <c r="D933" s="58" t="s">
        <v>27</v>
      </c>
      <c r="E933" s="169"/>
      <c r="F933" s="58"/>
      <c r="G933" s="58"/>
      <c r="H933" s="19"/>
      <c r="I933" s="19"/>
      <c r="J933" s="82"/>
      <c r="K933" s="82"/>
      <c r="L933" s="22"/>
      <c r="M933" s="22"/>
      <c r="N933" s="25"/>
      <c r="O933" s="60"/>
    </row>
    <row r="934" spans="1:15">
      <c r="A934" s="19"/>
      <c r="B934" s="19"/>
      <c r="C934" s="331"/>
      <c r="D934" s="58"/>
      <c r="E934" s="169"/>
      <c r="F934" s="58"/>
      <c r="G934" s="58"/>
      <c r="H934" s="19"/>
      <c r="I934" s="19"/>
      <c r="J934" s="82"/>
      <c r="K934" s="82"/>
      <c r="L934" s="22"/>
      <c r="M934" s="22"/>
      <c r="N934" s="25"/>
      <c r="O934" s="60"/>
    </row>
    <row r="935" spans="1:15">
      <c r="A935" s="19">
        <v>311</v>
      </c>
      <c r="B935" s="85" t="s">
        <v>335</v>
      </c>
      <c r="C935" s="331" t="str">
        <f>'[7]procurement plan 2019'!$C$13</f>
        <v>Printing of the Economic Study</v>
      </c>
      <c r="D935" s="58" t="s">
        <v>31</v>
      </c>
      <c r="E935" s="209" t="str">
        <f>E932</f>
        <v>UGX</v>
      </c>
      <c r="F935" s="59">
        <v>170000000</v>
      </c>
      <c r="G935" s="209" t="s">
        <v>146</v>
      </c>
      <c r="H935" s="19" t="s">
        <v>64</v>
      </c>
      <c r="I935" s="19" t="s">
        <v>50</v>
      </c>
      <c r="J935" s="82">
        <f>J929</f>
        <v>43769</v>
      </c>
      <c r="K935" s="82">
        <f>K929</f>
        <v>43779</v>
      </c>
      <c r="L935" s="82">
        <f>L929</f>
        <v>43789</v>
      </c>
      <c r="M935" s="82">
        <f>M929</f>
        <v>43799</v>
      </c>
      <c r="N935" s="25">
        <f>N929</f>
        <v>43809</v>
      </c>
      <c r="O935" s="60"/>
    </row>
    <row r="936" spans="1:15">
      <c r="A936" s="19"/>
      <c r="B936" s="19"/>
      <c r="C936" s="331"/>
      <c r="D936" s="58" t="s">
        <v>27</v>
      </c>
      <c r="E936" s="169"/>
      <c r="F936" s="58"/>
      <c r="G936" s="58"/>
      <c r="H936" s="19"/>
      <c r="I936" s="19"/>
      <c r="J936" s="82"/>
      <c r="K936" s="82"/>
      <c r="L936" s="22"/>
      <c r="M936" s="22"/>
      <c r="N936" s="25"/>
      <c r="O936" s="60"/>
    </row>
    <row r="937" spans="1:15">
      <c r="A937" s="19"/>
      <c r="B937" s="19"/>
      <c r="C937" s="331"/>
      <c r="D937" s="58"/>
      <c r="E937" s="169"/>
      <c r="F937" s="58"/>
      <c r="G937" s="58"/>
      <c r="H937" s="19"/>
      <c r="I937" s="19"/>
      <c r="J937" s="82"/>
      <c r="K937" s="82"/>
      <c r="L937" s="22"/>
      <c r="M937" s="22"/>
      <c r="N937" s="25"/>
      <c r="O937" s="60"/>
    </row>
    <row r="938" spans="1:15">
      <c r="A938" s="19">
        <v>312</v>
      </c>
      <c r="B938" s="85" t="s">
        <v>335</v>
      </c>
      <c r="C938" s="331" t="str">
        <f>'[7]procurement plan 2019'!$C$14</f>
        <v>Procurement of hotel services for JTR 2020</v>
      </c>
      <c r="D938" s="209" t="s">
        <v>32</v>
      </c>
      <c r="E938" s="209" t="str">
        <f>E935</f>
        <v>UGX</v>
      </c>
      <c r="F938" s="59">
        <f>'[7]procurement plan 2019'!$E$14</f>
        <v>60000000</v>
      </c>
      <c r="G938" s="209" t="str">
        <f>G935</f>
        <v xml:space="preserve">Donor </v>
      </c>
      <c r="H938" s="19" t="str">
        <f>H935</f>
        <v>RFQ</v>
      </c>
      <c r="I938" s="19" t="s">
        <v>50</v>
      </c>
      <c r="J938" s="82">
        <f>J929</f>
        <v>43769</v>
      </c>
      <c r="K938" s="82">
        <f>K929</f>
        <v>43779</v>
      </c>
      <c r="L938" s="82">
        <f>L929</f>
        <v>43789</v>
      </c>
      <c r="M938" s="82">
        <f>M929</f>
        <v>43799</v>
      </c>
      <c r="N938" s="25">
        <f>N929</f>
        <v>43809</v>
      </c>
      <c r="O938" s="60"/>
    </row>
    <row r="939" spans="1:15">
      <c r="A939" s="19"/>
      <c r="B939" s="85"/>
      <c r="C939" s="330"/>
      <c r="D939" s="58" t="s">
        <v>37</v>
      </c>
      <c r="E939" s="169"/>
      <c r="F939" s="58"/>
      <c r="G939" s="58"/>
      <c r="H939" s="19"/>
      <c r="I939" s="19"/>
      <c r="J939" s="82"/>
      <c r="K939" s="82"/>
      <c r="L939" s="22"/>
      <c r="M939" s="22"/>
      <c r="N939" s="25"/>
      <c r="O939" s="60"/>
    </row>
    <row r="940" spans="1:15">
      <c r="A940" s="19"/>
      <c r="B940" s="85"/>
      <c r="C940" s="365"/>
      <c r="D940" s="58"/>
      <c r="E940" s="169"/>
      <c r="F940" s="58"/>
      <c r="G940" s="58"/>
      <c r="H940" s="19"/>
      <c r="I940" s="19"/>
      <c r="J940" s="82"/>
      <c r="K940" s="82"/>
      <c r="L940" s="22"/>
      <c r="M940" s="22"/>
      <c r="N940" s="25"/>
      <c r="O940" s="60"/>
    </row>
    <row r="941" spans="1:15">
      <c r="A941" s="19">
        <v>313</v>
      </c>
      <c r="B941" s="85" t="s">
        <v>335</v>
      </c>
      <c r="C941" s="365" t="str">
        <f>'[7]procurement plan 2019'!$C$15</f>
        <v>Procurement of stationery for JTR 2020</v>
      </c>
      <c r="D941" s="58" t="s">
        <v>31</v>
      </c>
      <c r="E941" s="169" t="str">
        <f>E935</f>
        <v>UGX</v>
      </c>
      <c r="F941" s="59">
        <v>65000000</v>
      </c>
      <c r="G941" s="58" t="str">
        <f>G935</f>
        <v xml:space="preserve">Donor </v>
      </c>
      <c r="H941" s="19" t="str">
        <f>H935</f>
        <v>RFQ</v>
      </c>
      <c r="I941" s="19" t="s">
        <v>50</v>
      </c>
      <c r="J941" s="82">
        <f>J929</f>
        <v>43769</v>
      </c>
      <c r="K941" s="82">
        <f>K929</f>
        <v>43779</v>
      </c>
      <c r="L941" s="82">
        <f>L929</f>
        <v>43789</v>
      </c>
      <c r="M941" s="82">
        <f>M929</f>
        <v>43799</v>
      </c>
      <c r="N941" s="25">
        <f>N929</f>
        <v>43809</v>
      </c>
      <c r="O941" s="60"/>
    </row>
    <row r="942" spans="1:15">
      <c r="A942" s="19"/>
      <c r="B942" s="19"/>
      <c r="C942" s="365"/>
      <c r="D942" s="58" t="s">
        <v>27</v>
      </c>
      <c r="E942" s="169"/>
      <c r="F942" s="58"/>
      <c r="G942" s="58"/>
      <c r="H942" s="19"/>
      <c r="I942" s="19"/>
      <c r="J942" s="82"/>
      <c r="K942" s="82"/>
      <c r="L942" s="22"/>
      <c r="M942" s="22"/>
      <c r="N942" s="25"/>
      <c r="O942" s="60"/>
    </row>
    <row r="943" spans="1:15">
      <c r="A943" s="19"/>
      <c r="B943" s="19"/>
      <c r="C943" s="366"/>
      <c r="D943" s="58"/>
      <c r="E943" s="169"/>
      <c r="F943" s="58"/>
      <c r="G943" s="58"/>
      <c r="H943" s="19"/>
      <c r="I943" s="19"/>
      <c r="J943" s="82"/>
      <c r="K943" s="82"/>
      <c r="L943" s="22"/>
      <c r="M943" s="22"/>
      <c r="N943" s="25"/>
      <c r="O943" s="60"/>
    </row>
    <row r="944" spans="1:15">
      <c r="A944" s="19">
        <v>314</v>
      </c>
      <c r="B944" s="85" t="s">
        <v>335</v>
      </c>
      <c r="C944" s="332" t="str">
        <f>'[7]procurement plan 2019'!$C$16</f>
        <v>Procurement of hotel services for the SPR retreat</v>
      </c>
      <c r="D944" s="58" t="s">
        <v>32</v>
      </c>
      <c r="E944" s="169" t="str">
        <f>E935</f>
        <v>UGX</v>
      </c>
      <c r="F944" s="59">
        <v>20000000</v>
      </c>
      <c r="G944" s="58" t="str">
        <f>G935</f>
        <v xml:space="preserve">Donor </v>
      </c>
      <c r="H944" s="19" t="str">
        <f>H935</f>
        <v>RFQ</v>
      </c>
      <c r="I944" s="19" t="s">
        <v>50</v>
      </c>
      <c r="J944" s="82">
        <f>J926</f>
        <v>43678</v>
      </c>
      <c r="K944" s="82">
        <f>K926</f>
        <v>43698</v>
      </c>
      <c r="L944" s="82">
        <f>L926</f>
        <v>43718</v>
      </c>
      <c r="M944" s="82">
        <f>M926</f>
        <v>43738</v>
      </c>
      <c r="N944" s="25">
        <f>N926</f>
        <v>43758</v>
      </c>
      <c r="O944" s="60"/>
    </row>
    <row r="945" spans="1:15">
      <c r="A945" s="19"/>
      <c r="B945" s="19"/>
      <c r="C945" s="331"/>
      <c r="D945" s="58" t="s">
        <v>27</v>
      </c>
      <c r="E945" s="169"/>
      <c r="F945" s="58"/>
      <c r="G945" s="58"/>
      <c r="H945" s="19"/>
      <c r="I945" s="19"/>
      <c r="J945" s="82"/>
      <c r="K945" s="82"/>
      <c r="L945" s="22"/>
      <c r="M945" s="22"/>
      <c r="N945" s="25"/>
      <c r="O945" s="60"/>
    </row>
    <row r="946" spans="1:15">
      <c r="A946" s="19"/>
      <c r="B946" s="19"/>
      <c r="C946" s="331"/>
      <c r="D946" s="58"/>
      <c r="E946" s="169"/>
      <c r="F946" s="58"/>
      <c r="G946" s="58"/>
      <c r="H946" s="19"/>
      <c r="I946" s="19"/>
      <c r="J946" s="82"/>
      <c r="K946" s="82"/>
      <c r="L946" s="22"/>
      <c r="M946" s="22"/>
      <c r="N946" s="25"/>
      <c r="O946" s="60"/>
    </row>
    <row r="947" spans="1:15">
      <c r="A947" s="19">
        <v>315</v>
      </c>
      <c r="B947" s="85" t="s">
        <v>335</v>
      </c>
      <c r="C947" s="367" t="str">
        <f>'[7]procurement plan 2019'!$C$17</f>
        <v>Procurement of stationery for JSR 2019</v>
      </c>
      <c r="D947" s="58" t="s">
        <v>31</v>
      </c>
      <c r="E947" s="169" t="str">
        <f>E935</f>
        <v>UGX</v>
      </c>
      <c r="F947" s="59">
        <v>60000000</v>
      </c>
      <c r="G947" s="58" t="str">
        <f>G935</f>
        <v xml:space="preserve">Donor </v>
      </c>
      <c r="H947" s="19" t="str">
        <f>H935</f>
        <v>RFQ</v>
      </c>
      <c r="I947" s="19" t="s">
        <v>50</v>
      </c>
      <c r="J947" s="82">
        <f>J941</f>
        <v>43769</v>
      </c>
      <c r="K947" s="82">
        <f>K941</f>
        <v>43779</v>
      </c>
      <c r="L947" s="82">
        <f>L941</f>
        <v>43789</v>
      </c>
      <c r="M947" s="82">
        <f>M941</f>
        <v>43799</v>
      </c>
      <c r="N947" s="25">
        <f>N941</f>
        <v>43809</v>
      </c>
      <c r="O947" s="60"/>
    </row>
    <row r="948" spans="1:15">
      <c r="A948" s="19"/>
      <c r="B948" s="19"/>
      <c r="C948" s="367"/>
      <c r="D948" s="209" t="s">
        <v>27</v>
      </c>
      <c r="E948" s="169"/>
      <c r="F948" s="59"/>
      <c r="G948" s="58"/>
      <c r="H948" s="19"/>
      <c r="I948" s="19"/>
      <c r="J948" s="82"/>
      <c r="K948" s="82"/>
      <c r="L948" s="22"/>
      <c r="M948" s="22"/>
      <c r="N948" s="25"/>
      <c r="O948" s="60"/>
    </row>
    <row r="949" spans="1:15">
      <c r="A949" s="19"/>
      <c r="B949" s="19"/>
      <c r="C949" s="367"/>
      <c r="D949" s="58"/>
      <c r="E949" s="169"/>
      <c r="F949" s="58"/>
      <c r="G949" s="58"/>
      <c r="H949" s="19"/>
      <c r="I949" s="19"/>
      <c r="J949" s="82"/>
      <c r="K949" s="82"/>
      <c r="L949" s="22"/>
      <c r="M949" s="22"/>
      <c r="N949" s="25"/>
      <c r="O949" s="60"/>
    </row>
    <row r="950" spans="1:15">
      <c r="A950" s="19">
        <v>316</v>
      </c>
      <c r="B950" s="85" t="s">
        <v>335</v>
      </c>
      <c r="C950" s="365" t="str">
        <f>'[7]procurement plan 2019'!$C$18</f>
        <v>Software (ArcGIS, AutoCAD, Kaspersky, Microsoft)</v>
      </c>
      <c r="D950" s="58" t="s">
        <v>26</v>
      </c>
      <c r="E950" s="169" t="str">
        <f>E947</f>
        <v>UGX</v>
      </c>
      <c r="F950" s="59">
        <v>100000000</v>
      </c>
      <c r="G950" s="58" t="s">
        <v>63</v>
      </c>
      <c r="H950" s="19" t="str">
        <f>H947</f>
        <v>RFQ</v>
      </c>
      <c r="I950" s="19" t="s">
        <v>50</v>
      </c>
      <c r="J950" s="82">
        <f>J941</f>
        <v>43769</v>
      </c>
      <c r="K950" s="82">
        <f>K941</f>
        <v>43779</v>
      </c>
      <c r="L950" s="82">
        <f>L941</f>
        <v>43789</v>
      </c>
      <c r="M950" s="82">
        <f>M941</f>
        <v>43799</v>
      </c>
      <c r="N950" s="25">
        <f>N941</f>
        <v>43809</v>
      </c>
      <c r="O950" s="60"/>
    </row>
    <row r="951" spans="1:15">
      <c r="A951" s="19"/>
      <c r="B951" s="19"/>
      <c r="C951" s="368"/>
      <c r="D951" s="58" t="s">
        <v>27</v>
      </c>
      <c r="E951" s="169"/>
      <c r="F951" s="58"/>
      <c r="G951" s="58"/>
      <c r="H951" s="19"/>
      <c r="I951" s="19"/>
      <c r="J951" s="82"/>
      <c r="K951" s="82"/>
      <c r="L951" s="22"/>
      <c r="M951" s="22"/>
      <c r="N951" s="25"/>
      <c r="O951" s="60"/>
    </row>
    <row r="952" spans="1:15">
      <c r="A952" s="19"/>
      <c r="B952" s="19"/>
      <c r="C952" s="369"/>
      <c r="D952" s="58"/>
      <c r="E952" s="169"/>
      <c r="F952" s="58"/>
      <c r="G952" s="58"/>
      <c r="H952" s="19"/>
      <c r="I952" s="19"/>
      <c r="J952" s="82"/>
      <c r="K952" s="82"/>
      <c r="L952" s="22"/>
      <c r="M952" s="22"/>
      <c r="N952" s="25"/>
      <c r="O952" s="60"/>
    </row>
    <row r="953" spans="1:15">
      <c r="A953" s="19">
        <v>317</v>
      </c>
      <c r="B953" s="85" t="s">
        <v>335</v>
      </c>
      <c r="C953" s="369" t="str">
        <f>'[7]procurement plan 2019'!$C$19</f>
        <v>Printers, UPS' and Projectors</v>
      </c>
      <c r="D953" s="58" t="s">
        <v>26</v>
      </c>
      <c r="E953" s="169" t="str">
        <f>E947</f>
        <v>UGX</v>
      </c>
      <c r="F953" s="59">
        <f>F947</f>
        <v>60000000</v>
      </c>
      <c r="G953" s="209" t="s">
        <v>63</v>
      </c>
      <c r="H953" s="19" t="str">
        <f>H947</f>
        <v>RFQ</v>
      </c>
      <c r="I953" s="19" t="s">
        <v>50</v>
      </c>
      <c r="J953" s="82">
        <f>J941</f>
        <v>43769</v>
      </c>
      <c r="K953" s="82">
        <f>K941</f>
        <v>43779</v>
      </c>
      <c r="L953" s="82">
        <f>L941</f>
        <v>43789</v>
      </c>
      <c r="M953" s="82">
        <f>M941</f>
        <v>43799</v>
      </c>
      <c r="N953" s="25">
        <f>N941</f>
        <v>43809</v>
      </c>
      <c r="O953" s="60"/>
    </row>
    <row r="954" spans="1:15">
      <c r="A954" s="19"/>
      <c r="B954" s="19"/>
      <c r="C954" s="369"/>
      <c r="D954" s="58" t="s">
        <v>27</v>
      </c>
      <c r="E954" s="169"/>
      <c r="F954" s="58"/>
      <c r="G954" s="58"/>
      <c r="H954" s="19"/>
      <c r="I954" s="19"/>
      <c r="J954" s="82"/>
      <c r="K954" s="82"/>
      <c r="L954" s="22"/>
      <c r="M954" s="22"/>
      <c r="N954" s="25"/>
      <c r="O954" s="60"/>
    </row>
    <row r="955" spans="1:15">
      <c r="A955" s="19"/>
      <c r="B955" s="19"/>
      <c r="C955" s="369"/>
      <c r="D955" s="58"/>
      <c r="E955" s="169"/>
      <c r="F955" s="58"/>
      <c r="G955" s="58"/>
      <c r="H955" s="19"/>
      <c r="I955" s="19"/>
      <c r="J955" s="82"/>
      <c r="K955" s="82"/>
      <c r="L955" s="22"/>
      <c r="M955" s="22"/>
      <c r="N955" s="25"/>
      <c r="O955" s="60"/>
    </row>
    <row r="956" spans="1:15">
      <c r="A956" s="19">
        <v>318</v>
      </c>
      <c r="B956" s="85" t="s">
        <v>335</v>
      </c>
      <c r="C956" s="369" t="str">
        <f>'[7]procurement plan 2019'!$C$20</f>
        <v>Procurement of Computers and Accessories</v>
      </c>
      <c r="D956" s="58" t="s">
        <v>26</v>
      </c>
      <c r="E956" s="169" t="str">
        <f>E947</f>
        <v>UGX</v>
      </c>
      <c r="F956" s="59">
        <f>F947</f>
        <v>60000000</v>
      </c>
      <c r="G956" s="209" t="s">
        <v>63</v>
      </c>
      <c r="H956" s="19" t="str">
        <f>H947</f>
        <v>RFQ</v>
      </c>
      <c r="I956" s="19" t="s">
        <v>50</v>
      </c>
      <c r="J956" s="82">
        <f>J941</f>
        <v>43769</v>
      </c>
      <c r="K956" s="82">
        <f>K941</f>
        <v>43779</v>
      </c>
      <c r="L956" s="82">
        <f>L941</f>
        <v>43789</v>
      </c>
      <c r="M956" s="82">
        <f>M941</f>
        <v>43799</v>
      </c>
      <c r="N956" s="25">
        <f>N941</f>
        <v>43809</v>
      </c>
      <c r="O956" s="60"/>
    </row>
    <row r="957" spans="1:15">
      <c r="A957" s="19"/>
      <c r="B957" s="19"/>
      <c r="C957" s="369"/>
      <c r="D957" s="58" t="s">
        <v>27</v>
      </c>
      <c r="E957" s="169"/>
      <c r="F957" s="58"/>
      <c r="G957" s="58"/>
      <c r="H957" s="19"/>
      <c r="I957" s="19"/>
      <c r="J957" s="82"/>
      <c r="K957" s="82"/>
      <c r="L957" s="22"/>
      <c r="M957" s="22"/>
      <c r="N957" s="25"/>
      <c r="O957" s="60"/>
    </row>
    <row r="958" spans="1:15">
      <c r="A958" s="19"/>
      <c r="B958" s="19"/>
      <c r="C958" s="369"/>
      <c r="D958" s="58"/>
      <c r="E958" s="169"/>
      <c r="F958" s="58"/>
      <c r="G958" s="58"/>
      <c r="H958" s="19"/>
      <c r="I958" s="19"/>
      <c r="J958" s="82"/>
      <c r="K958" s="82"/>
      <c r="L958" s="22"/>
      <c r="M958" s="22"/>
      <c r="N958" s="25"/>
      <c r="O958" s="60"/>
    </row>
    <row r="959" spans="1:15">
      <c r="A959" s="19">
        <v>319</v>
      </c>
      <c r="B959" s="85" t="s">
        <v>335</v>
      </c>
      <c r="C959" s="369" t="str">
        <f>'[7]procurement plan 2019'!$C$21</f>
        <v>Printing of the Training Plan for the staff of the MWE</v>
      </c>
      <c r="D959" s="58" t="s">
        <v>26</v>
      </c>
      <c r="E959" s="169" t="str">
        <f>E956</f>
        <v>UGX</v>
      </c>
      <c r="F959" s="59">
        <v>45000000</v>
      </c>
      <c r="G959" s="58" t="str">
        <f>G956</f>
        <v>GOU</v>
      </c>
      <c r="H959" s="19" t="str">
        <f>H956</f>
        <v>RFQ</v>
      </c>
      <c r="I959" s="19" t="s">
        <v>50</v>
      </c>
      <c r="J959" s="82">
        <f>J941</f>
        <v>43769</v>
      </c>
      <c r="K959" s="82">
        <f>K941</f>
        <v>43779</v>
      </c>
      <c r="L959" s="82">
        <f>L941</f>
        <v>43789</v>
      </c>
      <c r="M959" s="82">
        <f>M941</f>
        <v>43799</v>
      </c>
      <c r="N959" s="25">
        <f>N941</f>
        <v>43809</v>
      </c>
      <c r="O959" s="60"/>
    </row>
    <row r="960" spans="1:15">
      <c r="A960" s="19"/>
      <c r="B960" s="19"/>
      <c r="C960" s="331"/>
      <c r="D960" s="58" t="s">
        <v>27</v>
      </c>
      <c r="E960" s="169"/>
      <c r="F960" s="58"/>
      <c r="G960" s="58"/>
      <c r="H960" s="19"/>
      <c r="I960" s="19"/>
      <c r="J960" s="82"/>
      <c r="K960" s="82"/>
      <c r="L960" s="22"/>
      <c r="M960" s="22"/>
      <c r="N960" s="25"/>
      <c r="O960" s="60"/>
    </row>
    <row r="961" spans="1:15">
      <c r="A961" s="19"/>
      <c r="B961" s="19"/>
      <c r="C961" s="331"/>
      <c r="D961" s="58"/>
      <c r="E961" s="169"/>
      <c r="F961" s="58"/>
      <c r="G961" s="58"/>
      <c r="H961" s="19"/>
      <c r="I961" s="19"/>
      <c r="J961" s="82"/>
      <c r="K961" s="82"/>
      <c r="L961" s="22"/>
      <c r="M961" s="22"/>
      <c r="N961" s="25"/>
      <c r="O961" s="60"/>
    </row>
    <row r="962" spans="1:15" ht="42.75">
      <c r="A962" s="19">
        <v>320</v>
      </c>
      <c r="B962" s="85" t="s">
        <v>335</v>
      </c>
      <c r="C962" s="329" t="str">
        <f>'[7]procurement plan 2019'!$C$22</f>
        <v>Printing of the Guidelines for Borehole Siting,Drilling Supervision, and Pump Testining</v>
      </c>
      <c r="D962" s="58" t="s">
        <v>26</v>
      </c>
      <c r="E962" s="169" t="s">
        <v>38</v>
      </c>
      <c r="F962" s="59">
        <v>120000000</v>
      </c>
      <c r="G962" s="209" t="s">
        <v>63</v>
      </c>
      <c r="H962" s="19" t="s">
        <v>75</v>
      </c>
      <c r="I962" s="19" t="s">
        <v>50</v>
      </c>
      <c r="J962" s="82">
        <f>J941</f>
        <v>43769</v>
      </c>
      <c r="K962" s="82">
        <f>K941</f>
        <v>43779</v>
      </c>
      <c r="L962" s="82">
        <f>L941</f>
        <v>43789</v>
      </c>
      <c r="M962" s="82">
        <f>M941</f>
        <v>43799</v>
      </c>
      <c r="N962" s="25">
        <f>N941</f>
        <v>43809</v>
      </c>
      <c r="O962" s="60"/>
    </row>
    <row r="963" spans="1:15">
      <c r="A963" s="19"/>
      <c r="B963" s="19"/>
      <c r="C963" s="331"/>
      <c r="D963" s="58" t="s">
        <v>27</v>
      </c>
      <c r="E963" s="169"/>
      <c r="F963" s="58"/>
      <c r="G963" s="58"/>
      <c r="H963" s="19"/>
      <c r="I963" s="19"/>
      <c r="J963" s="82"/>
      <c r="K963" s="82"/>
      <c r="L963" s="22"/>
      <c r="M963" s="22"/>
      <c r="N963" s="25"/>
      <c r="O963" s="60"/>
    </row>
    <row r="964" spans="1:15">
      <c r="A964" s="19"/>
      <c r="B964" s="19"/>
      <c r="C964" s="331"/>
      <c r="D964" s="58"/>
      <c r="E964" s="169"/>
      <c r="F964" s="58"/>
      <c r="G964" s="58"/>
      <c r="H964" s="19"/>
      <c r="I964" s="19"/>
      <c r="J964" s="82"/>
      <c r="K964" s="82"/>
      <c r="L964" s="22"/>
      <c r="M964" s="22"/>
      <c r="N964" s="25"/>
      <c r="O964" s="60"/>
    </row>
    <row r="965" spans="1:15">
      <c r="A965" s="19">
        <v>321</v>
      </c>
      <c r="B965" s="85" t="s">
        <v>335</v>
      </c>
      <c r="C965" s="331" t="str">
        <f>'[7]procurement plan 2019'!$C$23</f>
        <v>Printing of CD plans</v>
      </c>
      <c r="D965" s="58" t="s">
        <v>26</v>
      </c>
      <c r="E965" s="169" t="s">
        <v>38</v>
      </c>
      <c r="F965" s="59">
        <v>45000000</v>
      </c>
      <c r="G965" s="58" t="s">
        <v>63</v>
      </c>
      <c r="H965" s="19" t="s">
        <v>64</v>
      </c>
      <c r="I965" s="19" t="s">
        <v>50</v>
      </c>
      <c r="J965" s="82">
        <f>J941</f>
        <v>43769</v>
      </c>
      <c r="K965" s="82">
        <f>K941</f>
        <v>43779</v>
      </c>
      <c r="L965" s="82">
        <f>L941</f>
        <v>43789</v>
      </c>
      <c r="M965" s="82">
        <f>M941</f>
        <v>43799</v>
      </c>
      <c r="N965" s="82">
        <f>N941</f>
        <v>43809</v>
      </c>
      <c r="O965" s="60"/>
    </row>
    <row r="966" spans="1:15">
      <c r="A966" s="19"/>
      <c r="B966" s="19"/>
      <c r="C966" s="331"/>
      <c r="D966" s="58" t="s">
        <v>27</v>
      </c>
      <c r="E966" s="169"/>
      <c r="F966" s="58"/>
      <c r="G966" s="58"/>
      <c r="H966" s="19"/>
      <c r="I966" s="19"/>
      <c r="J966" s="82"/>
      <c r="K966" s="82"/>
      <c r="L966" s="22"/>
      <c r="M966" s="22"/>
      <c r="N966" s="25"/>
      <c r="O966" s="60"/>
    </row>
    <row r="967" spans="1:15">
      <c r="A967" s="19"/>
      <c r="B967" s="19"/>
      <c r="C967" s="331"/>
      <c r="D967" s="58"/>
      <c r="E967" s="169"/>
      <c r="F967" s="58"/>
      <c r="G967" s="58"/>
      <c r="H967" s="19"/>
      <c r="I967" s="19"/>
      <c r="J967" s="82"/>
      <c r="K967" s="82"/>
      <c r="L967" s="22"/>
      <c r="M967" s="22"/>
      <c r="N967" s="25"/>
      <c r="O967" s="60"/>
    </row>
    <row r="968" spans="1:15">
      <c r="A968" s="19">
        <v>322</v>
      </c>
      <c r="B968" s="85" t="s">
        <v>335</v>
      </c>
      <c r="C968" s="331" t="s">
        <v>506</v>
      </c>
      <c r="D968" s="58" t="s">
        <v>26</v>
      </c>
      <c r="E968" s="209" t="s">
        <v>38</v>
      </c>
      <c r="F968" s="59">
        <v>45000000</v>
      </c>
      <c r="G968" s="209" t="s">
        <v>63</v>
      </c>
      <c r="H968" s="19" t="s">
        <v>64</v>
      </c>
      <c r="I968" s="19" t="s">
        <v>50</v>
      </c>
      <c r="J968" s="82">
        <f>J941</f>
        <v>43769</v>
      </c>
      <c r="K968" s="82">
        <f>K941</f>
        <v>43779</v>
      </c>
      <c r="L968" s="82">
        <f>L941</f>
        <v>43789</v>
      </c>
      <c r="M968" s="82">
        <f>M941</f>
        <v>43799</v>
      </c>
      <c r="N968" s="25">
        <f>N941</f>
        <v>43809</v>
      </c>
      <c r="O968" s="60"/>
    </row>
    <row r="969" spans="1:15">
      <c r="A969" s="19"/>
      <c r="B969" s="19"/>
      <c r="C969" s="331"/>
      <c r="D969" s="58" t="s">
        <v>27</v>
      </c>
      <c r="E969" s="169"/>
      <c r="F969" s="58"/>
      <c r="G969" s="58"/>
      <c r="H969" s="19"/>
      <c r="I969" s="19"/>
      <c r="J969" s="82"/>
      <c r="K969" s="82"/>
      <c r="L969" s="22"/>
      <c r="M969" s="22"/>
      <c r="N969" s="25"/>
      <c r="O969" s="60"/>
    </row>
    <row r="970" spans="1:15">
      <c r="A970" s="19"/>
      <c r="B970" s="19"/>
      <c r="C970" s="331"/>
      <c r="D970" s="58"/>
      <c r="E970" s="169"/>
      <c r="F970" s="58"/>
      <c r="G970" s="58"/>
      <c r="H970" s="19"/>
      <c r="I970" s="19"/>
      <c r="J970" s="82"/>
      <c r="K970" s="82"/>
      <c r="L970" s="22"/>
      <c r="M970" s="22"/>
      <c r="N970" s="25"/>
      <c r="O970" s="60"/>
    </row>
    <row r="971" spans="1:15" ht="42.75">
      <c r="A971" s="19">
        <v>323</v>
      </c>
      <c r="B971" s="85" t="s">
        <v>335</v>
      </c>
      <c r="C971" s="329" t="str">
        <f>'[7]procurement plan 2019'!$C$27</f>
        <v>Procurement of hotel services for gender capacity building trainings</v>
      </c>
      <c r="D971" s="58" t="s">
        <v>26</v>
      </c>
      <c r="E971" s="209" t="s">
        <v>38</v>
      </c>
      <c r="F971" s="59">
        <f>'[7]procurement plan 2019'!$E$27</f>
        <v>50000000</v>
      </c>
      <c r="G971" s="19" t="s">
        <v>146</v>
      </c>
      <c r="H971" s="19" t="s">
        <v>64</v>
      </c>
      <c r="I971" s="19" t="s">
        <v>50</v>
      </c>
      <c r="J971" s="82">
        <f>J941</f>
        <v>43769</v>
      </c>
      <c r="K971" s="82">
        <f>K941</f>
        <v>43779</v>
      </c>
      <c r="L971" s="82">
        <f>L941</f>
        <v>43789</v>
      </c>
      <c r="M971" s="82">
        <f>M941</f>
        <v>43799</v>
      </c>
      <c r="N971" s="82">
        <f>N941</f>
        <v>43809</v>
      </c>
      <c r="O971" s="60"/>
    </row>
    <row r="972" spans="1:15">
      <c r="A972" s="19"/>
      <c r="B972" s="19"/>
      <c r="C972" s="331"/>
      <c r="D972" s="58" t="s">
        <v>27</v>
      </c>
      <c r="E972" s="169"/>
      <c r="F972" s="58"/>
      <c r="G972" s="58"/>
      <c r="H972" s="19"/>
      <c r="I972" s="19"/>
      <c r="J972" s="82"/>
      <c r="K972" s="82"/>
      <c r="L972" s="22"/>
      <c r="M972" s="22"/>
      <c r="N972" s="25"/>
      <c r="O972" s="60"/>
    </row>
    <row r="973" spans="1:15">
      <c r="A973" s="19"/>
      <c r="B973" s="19"/>
      <c r="C973" s="331"/>
      <c r="D973" s="58"/>
      <c r="E973" s="169"/>
      <c r="F973" s="58"/>
      <c r="G973" s="58"/>
      <c r="H973" s="19"/>
      <c r="I973" s="19"/>
      <c r="J973" s="82"/>
      <c r="K973" s="82"/>
      <c r="L973" s="22"/>
      <c r="M973" s="22"/>
      <c r="N973" s="25"/>
      <c r="O973" s="60"/>
    </row>
    <row r="974" spans="1:15" ht="42.75">
      <c r="A974" s="19">
        <v>324</v>
      </c>
      <c r="B974" s="85" t="s">
        <v>335</v>
      </c>
      <c r="C974" s="355" t="str">
        <f>'[7]procurement plan 2019'!$C$28</f>
        <v>Procurement of printing services of the community resource book</v>
      </c>
      <c r="D974" s="58" t="s">
        <v>32</v>
      </c>
      <c r="E974" s="209" t="s">
        <v>38</v>
      </c>
      <c r="F974" s="59">
        <v>190000000</v>
      </c>
      <c r="G974" s="19" t="s">
        <v>146</v>
      </c>
      <c r="H974" s="19" t="s">
        <v>64</v>
      </c>
      <c r="I974" s="19" t="s">
        <v>50</v>
      </c>
      <c r="J974" s="82">
        <f>J941</f>
        <v>43769</v>
      </c>
      <c r="K974" s="82">
        <f>K941</f>
        <v>43779</v>
      </c>
      <c r="L974" s="82">
        <f>L941</f>
        <v>43789</v>
      </c>
      <c r="M974" s="82">
        <f>M941</f>
        <v>43799</v>
      </c>
      <c r="N974" s="25">
        <f>N941</f>
        <v>43809</v>
      </c>
      <c r="O974" s="60"/>
    </row>
    <row r="975" spans="1:15">
      <c r="A975" s="19"/>
      <c r="B975" s="19"/>
      <c r="C975" s="331"/>
      <c r="D975" s="58" t="s">
        <v>27</v>
      </c>
      <c r="E975" s="169"/>
      <c r="F975" s="58"/>
      <c r="G975" s="58"/>
      <c r="H975" s="19"/>
      <c r="I975" s="19"/>
      <c r="J975" s="82"/>
      <c r="K975" s="82"/>
      <c r="L975" s="22"/>
      <c r="M975" s="22"/>
      <c r="N975" s="25"/>
      <c r="O975" s="60"/>
    </row>
    <row r="976" spans="1:15">
      <c r="A976" s="19"/>
      <c r="B976" s="19"/>
      <c r="C976" s="331"/>
      <c r="D976" s="58"/>
      <c r="E976" s="169"/>
      <c r="F976" s="58"/>
      <c r="G976" s="58"/>
      <c r="H976" s="19"/>
      <c r="I976" s="19"/>
      <c r="J976" s="82"/>
      <c r="K976" s="82"/>
      <c r="L976" s="22"/>
      <c r="M976" s="22"/>
      <c r="N976" s="25"/>
      <c r="O976" s="60"/>
    </row>
    <row r="977" spans="1:15" ht="42.75">
      <c r="A977" s="19">
        <v>325</v>
      </c>
      <c r="B977" s="85" t="s">
        <v>335</v>
      </c>
      <c r="C977" s="329" t="str">
        <f>'[7]procurement plan 2019'!$C$29</f>
        <v>Procurement of Hotel Serices for HIV/AIDS  workshops</v>
      </c>
      <c r="D977" s="58" t="s">
        <v>26</v>
      </c>
      <c r="E977" s="169" t="str">
        <f>E974</f>
        <v>UGX</v>
      </c>
      <c r="F977" s="59">
        <v>56000000</v>
      </c>
      <c r="G977" s="58" t="str">
        <f>G974</f>
        <v xml:space="preserve">Donor </v>
      </c>
      <c r="H977" s="19" t="str">
        <f>H974</f>
        <v>RFQ</v>
      </c>
      <c r="I977" s="19" t="s">
        <v>50</v>
      </c>
      <c r="J977" s="82">
        <f>J941</f>
        <v>43769</v>
      </c>
      <c r="K977" s="82">
        <f>K941</f>
        <v>43779</v>
      </c>
      <c r="L977" s="82">
        <f>L941</f>
        <v>43789</v>
      </c>
      <c r="M977" s="25">
        <f>M941</f>
        <v>43799</v>
      </c>
      <c r="N977" s="25">
        <f>N941</f>
        <v>43809</v>
      </c>
      <c r="O977" s="60"/>
    </row>
    <row r="978" spans="1:15">
      <c r="A978" s="19"/>
      <c r="B978" s="19"/>
      <c r="C978" s="331"/>
      <c r="D978" s="58" t="s">
        <v>27</v>
      </c>
      <c r="E978" s="169"/>
      <c r="F978" s="58"/>
      <c r="G978" s="58"/>
      <c r="H978" s="19"/>
      <c r="I978" s="19"/>
      <c r="J978" s="82"/>
      <c r="K978" s="82"/>
      <c r="L978" s="22"/>
      <c r="M978" s="22"/>
      <c r="N978" s="25"/>
      <c r="O978" s="60"/>
    </row>
    <row r="979" spans="1:15">
      <c r="A979" s="19"/>
      <c r="B979" s="19"/>
      <c r="C979" s="331"/>
      <c r="D979" s="58"/>
      <c r="E979" s="169"/>
      <c r="F979" s="58"/>
      <c r="G979" s="58"/>
      <c r="H979" s="19"/>
      <c r="I979" s="19"/>
      <c r="J979" s="82"/>
      <c r="K979" s="82"/>
      <c r="L979" s="22"/>
      <c r="M979" s="22"/>
      <c r="N979" s="25"/>
      <c r="O979" s="60"/>
    </row>
    <row r="980" spans="1:15" ht="42.75">
      <c r="A980" s="19">
        <v>326</v>
      </c>
      <c r="B980" s="85" t="s">
        <v>335</v>
      </c>
      <c r="C980" s="329" t="str">
        <f>'[7]procurement plan 2019'!$C$33</f>
        <v>Printing of HIV/ AIDS mainstreaming Guidelines for WATSAN</v>
      </c>
      <c r="D980" s="58" t="s">
        <v>26</v>
      </c>
      <c r="E980" s="169" t="str">
        <f>E977</f>
        <v>UGX</v>
      </c>
      <c r="F980" s="59">
        <v>50000000</v>
      </c>
      <c r="G980" s="58" t="str">
        <f>G977</f>
        <v xml:space="preserve">Donor </v>
      </c>
      <c r="H980" s="19" t="str">
        <f>H977</f>
        <v>RFQ</v>
      </c>
      <c r="I980" s="19" t="s">
        <v>50</v>
      </c>
      <c r="J980" s="82">
        <f>J941</f>
        <v>43769</v>
      </c>
      <c r="K980" s="82">
        <f>K941</f>
        <v>43779</v>
      </c>
      <c r="L980" s="82">
        <f>L941</f>
        <v>43789</v>
      </c>
      <c r="M980" s="82">
        <f>M941</f>
        <v>43799</v>
      </c>
      <c r="N980" s="25">
        <f>N941</f>
        <v>43809</v>
      </c>
      <c r="O980" s="60"/>
    </row>
    <row r="981" spans="1:15">
      <c r="A981" s="19"/>
      <c r="B981" s="19"/>
      <c r="C981" s="331"/>
      <c r="D981" s="58" t="s">
        <v>27</v>
      </c>
      <c r="E981" s="169"/>
      <c r="F981" s="58"/>
      <c r="G981" s="58"/>
      <c r="H981" s="19"/>
      <c r="I981" s="19"/>
      <c r="J981" s="82"/>
      <c r="K981" s="82"/>
      <c r="L981" s="22"/>
      <c r="M981" s="22"/>
      <c r="N981" s="25"/>
      <c r="O981" s="60"/>
    </row>
    <row r="982" spans="1:15">
      <c r="A982" s="19"/>
      <c r="B982" s="19"/>
      <c r="C982" s="331"/>
      <c r="D982" s="58"/>
      <c r="E982" s="169"/>
      <c r="F982" s="58"/>
      <c r="G982" s="58"/>
      <c r="H982" s="19"/>
      <c r="I982" s="19"/>
      <c r="J982" s="82"/>
      <c r="K982" s="82"/>
      <c r="L982" s="22"/>
      <c r="M982" s="22"/>
      <c r="N982" s="25"/>
      <c r="O982" s="60"/>
    </row>
    <row r="983" spans="1:15">
      <c r="A983" s="19">
        <v>327</v>
      </c>
      <c r="B983" s="85" t="s">
        <v>335</v>
      </c>
      <c r="C983" s="331" t="s">
        <v>507</v>
      </c>
      <c r="D983" s="58" t="s">
        <v>26</v>
      </c>
      <c r="E983" s="169" t="str">
        <f>E980</f>
        <v>UGX</v>
      </c>
      <c r="F983" s="59">
        <v>500000000</v>
      </c>
      <c r="G983" s="58" t="str">
        <f>G980</f>
        <v xml:space="preserve">Donor </v>
      </c>
      <c r="H983" s="19" t="s">
        <v>75</v>
      </c>
      <c r="I983" s="19" t="s">
        <v>50</v>
      </c>
      <c r="J983" s="82">
        <f>J941</f>
        <v>43769</v>
      </c>
      <c r="K983" s="82">
        <f>K941</f>
        <v>43779</v>
      </c>
      <c r="L983" s="82">
        <f>L941</f>
        <v>43789</v>
      </c>
      <c r="M983" s="82">
        <f>M941</f>
        <v>43799</v>
      </c>
      <c r="N983" s="25">
        <f>N941</f>
        <v>43809</v>
      </c>
      <c r="O983" s="60"/>
    </row>
    <row r="984" spans="1:15">
      <c r="A984" s="19"/>
      <c r="B984" s="19"/>
      <c r="C984" s="331"/>
      <c r="D984" s="58" t="s">
        <v>27</v>
      </c>
      <c r="E984" s="169"/>
      <c r="F984" s="58"/>
      <c r="G984" s="58"/>
      <c r="H984" s="19"/>
      <c r="I984" s="19"/>
      <c r="J984" s="82"/>
      <c r="K984" s="82"/>
      <c r="L984" s="22"/>
      <c r="M984" s="22"/>
      <c r="N984" s="25"/>
      <c r="O984" s="60"/>
    </row>
    <row r="985" spans="1:15">
      <c r="A985" s="19"/>
      <c r="B985" s="19"/>
      <c r="C985" s="331"/>
      <c r="D985" s="58"/>
      <c r="E985" s="169"/>
      <c r="F985" s="58"/>
      <c r="G985" s="58"/>
      <c r="H985" s="19"/>
      <c r="I985" s="19"/>
      <c r="J985" s="82"/>
      <c r="K985" s="82"/>
      <c r="L985" s="22"/>
      <c r="M985" s="22"/>
      <c r="N985" s="25"/>
      <c r="O985" s="60"/>
    </row>
    <row r="986" spans="1:15">
      <c r="A986" s="19">
        <v>328</v>
      </c>
      <c r="B986" s="85" t="s">
        <v>337</v>
      </c>
      <c r="C986" s="331" t="s">
        <v>338</v>
      </c>
      <c r="D986" s="58" t="s">
        <v>26</v>
      </c>
      <c r="E986" s="169" t="s">
        <v>38</v>
      </c>
      <c r="F986" s="59">
        <v>50000000</v>
      </c>
      <c r="G986" s="58" t="s">
        <v>63</v>
      </c>
      <c r="H986" s="19" t="s">
        <v>64</v>
      </c>
      <c r="I986" s="19" t="s">
        <v>50</v>
      </c>
      <c r="J986" s="82">
        <v>43831</v>
      </c>
      <c r="K986" s="82">
        <f>J986+10</f>
        <v>43841</v>
      </c>
      <c r="L986" s="82">
        <f>K986+10</f>
        <v>43851</v>
      </c>
      <c r="M986" s="82">
        <f>L986+10</f>
        <v>43861</v>
      </c>
      <c r="N986" s="82">
        <f>M986+10</f>
        <v>43871</v>
      </c>
      <c r="O986" s="60"/>
    </row>
    <row r="987" spans="1:15">
      <c r="A987" s="19"/>
      <c r="B987" s="19"/>
      <c r="C987" s="331"/>
      <c r="D987" s="58" t="s">
        <v>27</v>
      </c>
      <c r="E987" s="169"/>
      <c r="F987" s="58"/>
      <c r="G987" s="58"/>
      <c r="H987" s="19"/>
      <c r="I987" s="19"/>
      <c r="J987" s="82"/>
      <c r="K987" s="82"/>
      <c r="L987" s="22"/>
      <c r="M987" s="22"/>
      <c r="N987" s="25"/>
      <c r="O987" s="60"/>
    </row>
    <row r="988" spans="1:15">
      <c r="A988" s="19"/>
      <c r="B988" s="19"/>
      <c r="C988" s="331"/>
      <c r="D988" s="58"/>
      <c r="E988" s="169"/>
      <c r="F988" s="58"/>
      <c r="G988" s="58"/>
      <c r="H988" s="19"/>
      <c r="I988" s="19"/>
      <c r="J988" s="82"/>
      <c r="K988" s="82"/>
      <c r="L988" s="22"/>
      <c r="M988" s="22"/>
      <c r="N988" s="25"/>
      <c r="O988" s="60"/>
    </row>
    <row r="989" spans="1:15">
      <c r="A989" s="19">
        <v>329</v>
      </c>
      <c r="B989" s="85" t="s">
        <v>337</v>
      </c>
      <c r="C989" s="331" t="s">
        <v>128</v>
      </c>
      <c r="D989" s="58" t="s">
        <v>26</v>
      </c>
      <c r="E989" s="59" t="s">
        <v>38</v>
      </c>
      <c r="F989" s="59">
        <v>10000000</v>
      </c>
      <c r="G989" s="58" t="s">
        <v>63</v>
      </c>
      <c r="H989" s="19" t="s">
        <v>64</v>
      </c>
      <c r="I989" s="19" t="s">
        <v>50</v>
      </c>
      <c r="J989" s="82">
        <f>J986</f>
        <v>43831</v>
      </c>
      <c r="K989" s="82">
        <f>K986</f>
        <v>43841</v>
      </c>
      <c r="L989" s="82">
        <f>L986</f>
        <v>43851</v>
      </c>
      <c r="M989" s="82">
        <f>M986</f>
        <v>43861</v>
      </c>
      <c r="N989" s="82">
        <f>N986</f>
        <v>43871</v>
      </c>
      <c r="O989" s="60"/>
    </row>
    <row r="990" spans="1:15">
      <c r="A990" s="19"/>
      <c r="B990" s="19"/>
      <c r="C990" s="331"/>
      <c r="D990" s="58" t="s">
        <v>27</v>
      </c>
      <c r="E990" s="169"/>
      <c r="F990" s="58"/>
      <c r="G990" s="58"/>
      <c r="H990" s="19"/>
      <c r="I990" s="19"/>
      <c r="J990" s="82"/>
      <c r="K990" s="82"/>
      <c r="L990" s="22"/>
      <c r="M990" s="22"/>
      <c r="N990" s="25"/>
      <c r="O990" s="60"/>
    </row>
    <row r="991" spans="1:15">
      <c r="A991" s="19"/>
      <c r="B991" s="19"/>
      <c r="C991" s="331"/>
      <c r="D991" s="58"/>
      <c r="E991" s="169"/>
      <c r="F991" s="58"/>
      <c r="G991" s="58"/>
      <c r="H991" s="19"/>
      <c r="I991" s="19"/>
      <c r="J991" s="82"/>
      <c r="K991" s="82"/>
      <c r="L991" s="22"/>
      <c r="M991" s="22"/>
      <c r="N991" s="25"/>
      <c r="O991" s="60"/>
    </row>
    <row r="992" spans="1:15">
      <c r="A992" s="19">
        <v>330</v>
      </c>
      <c r="B992" s="85" t="s">
        <v>337</v>
      </c>
      <c r="C992" s="331" t="s">
        <v>171</v>
      </c>
      <c r="D992" s="58" t="s">
        <v>26</v>
      </c>
      <c r="E992" s="169" t="s">
        <v>38</v>
      </c>
      <c r="F992" s="59">
        <v>45000000</v>
      </c>
      <c r="G992" s="58" t="s">
        <v>63</v>
      </c>
      <c r="H992" s="19" t="s">
        <v>64</v>
      </c>
      <c r="I992" s="19" t="s">
        <v>50</v>
      </c>
      <c r="J992" s="82">
        <f>J986</f>
        <v>43831</v>
      </c>
      <c r="K992" s="82">
        <f>K986</f>
        <v>43841</v>
      </c>
      <c r="L992" s="82">
        <f>L986</f>
        <v>43851</v>
      </c>
      <c r="M992" s="82">
        <f>M986</f>
        <v>43861</v>
      </c>
      <c r="N992" s="25">
        <f>N986</f>
        <v>43871</v>
      </c>
      <c r="O992" s="60"/>
    </row>
    <row r="993" spans="1:15">
      <c r="A993" s="19"/>
      <c r="B993" s="19"/>
      <c r="C993" s="331"/>
      <c r="D993" s="58" t="s">
        <v>27</v>
      </c>
      <c r="E993" s="169"/>
      <c r="F993" s="58"/>
      <c r="G993" s="58"/>
      <c r="H993" s="19"/>
      <c r="I993" s="19"/>
      <c r="J993" s="82"/>
      <c r="K993" s="82"/>
      <c r="L993" s="22"/>
      <c r="M993" s="22"/>
      <c r="N993" s="25"/>
      <c r="O993" s="60"/>
    </row>
    <row r="994" spans="1:15">
      <c r="A994" s="19"/>
      <c r="B994" s="19"/>
      <c r="C994" s="331"/>
      <c r="D994" s="58"/>
      <c r="E994" s="169"/>
      <c r="F994" s="58"/>
      <c r="G994" s="58"/>
      <c r="H994" s="19"/>
      <c r="I994" s="19"/>
      <c r="J994" s="82"/>
      <c r="K994" s="82"/>
      <c r="L994" s="22"/>
      <c r="M994" s="22"/>
      <c r="N994" s="25"/>
      <c r="O994" s="60"/>
    </row>
    <row r="995" spans="1:15" ht="42.75">
      <c r="A995" s="19">
        <v>331</v>
      </c>
      <c r="B995" s="85" t="s">
        <v>154</v>
      </c>
      <c r="C995" s="329" t="s">
        <v>339</v>
      </c>
      <c r="D995" s="209" t="s">
        <v>340</v>
      </c>
      <c r="E995" s="209" t="s">
        <v>341</v>
      </c>
      <c r="F995" s="59">
        <v>11250000</v>
      </c>
      <c r="G995" s="209" t="s">
        <v>342</v>
      </c>
      <c r="H995" s="19"/>
      <c r="I995" s="19" t="s">
        <v>50</v>
      </c>
      <c r="J995" s="82">
        <v>43831</v>
      </c>
      <c r="K995" s="82">
        <f>J995+10</f>
        <v>43841</v>
      </c>
      <c r="L995" s="82">
        <f>K995+10</f>
        <v>43851</v>
      </c>
      <c r="M995" s="82">
        <f>L995+10</f>
        <v>43861</v>
      </c>
      <c r="N995" s="82">
        <f>M995+10</f>
        <v>43871</v>
      </c>
      <c r="O995" s="60"/>
    </row>
    <row r="996" spans="1:15">
      <c r="A996" s="19"/>
      <c r="B996" s="19"/>
      <c r="C996" s="331"/>
      <c r="D996" s="58" t="s">
        <v>27</v>
      </c>
      <c r="E996" s="169"/>
      <c r="F996" s="58"/>
      <c r="G996" s="58"/>
      <c r="H996" s="19"/>
      <c r="I996" s="19"/>
      <c r="J996" s="82"/>
      <c r="K996" s="82"/>
      <c r="L996" s="22"/>
      <c r="M996" s="22"/>
      <c r="N996" s="25"/>
      <c r="O996" s="60"/>
    </row>
    <row r="997" spans="1:15">
      <c r="A997" s="19"/>
      <c r="B997" s="19"/>
      <c r="C997" s="331"/>
      <c r="D997" s="58"/>
      <c r="E997" s="169"/>
      <c r="F997" s="58"/>
      <c r="G997" s="58"/>
      <c r="H997" s="19"/>
      <c r="I997" s="19"/>
      <c r="J997" s="82"/>
      <c r="K997" s="82"/>
      <c r="L997" s="22"/>
      <c r="M997" s="22"/>
      <c r="N997" s="25"/>
      <c r="O997" s="60"/>
    </row>
    <row r="998" spans="1:15">
      <c r="A998" s="19">
        <v>332</v>
      </c>
      <c r="B998" s="85" t="s">
        <v>154</v>
      </c>
      <c r="C998" s="331" t="s">
        <v>508</v>
      </c>
      <c r="D998" s="209" t="s">
        <v>26</v>
      </c>
      <c r="E998" s="209" t="s">
        <v>38</v>
      </c>
      <c r="F998" s="59">
        <v>6000000</v>
      </c>
      <c r="G998" s="209" t="s">
        <v>342</v>
      </c>
      <c r="H998" s="19"/>
      <c r="I998" s="19" t="s">
        <v>50</v>
      </c>
      <c r="J998" s="82">
        <v>43831</v>
      </c>
      <c r="K998" s="82">
        <f>J998+10</f>
        <v>43841</v>
      </c>
      <c r="L998" s="82">
        <f>K998+10</f>
        <v>43851</v>
      </c>
      <c r="M998" s="82">
        <f>L998+10</f>
        <v>43861</v>
      </c>
      <c r="N998" s="82">
        <f>M998+10</f>
        <v>43871</v>
      </c>
      <c r="O998" s="60"/>
    </row>
    <row r="999" spans="1:15">
      <c r="A999" s="19"/>
      <c r="B999" s="19"/>
      <c r="C999" s="331"/>
      <c r="D999" s="58" t="s">
        <v>27</v>
      </c>
      <c r="E999" s="169"/>
      <c r="F999" s="58"/>
      <c r="G999" s="58"/>
      <c r="H999" s="19"/>
      <c r="I999" s="19"/>
      <c r="J999" s="82"/>
      <c r="K999" s="82"/>
      <c r="L999" s="22"/>
      <c r="M999" s="22"/>
      <c r="N999" s="25"/>
      <c r="O999" s="60"/>
    </row>
    <row r="1000" spans="1:15">
      <c r="A1000" s="19"/>
      <c r="B1000" s="19"/>
      <c r="C1000" s="331"/>
      <c r="D1000" s="58"/>
      <c r="E1000" s="169"/>
      <c r="F1000" s="58"/>
      <c r="G1000" s="58"/>
      <c r="H1000" s="19"/>
      <c r="I1000" s="19"/>
      <c r="J1000" s="82"/>
      <c r="K1000" s="82"/>
      <c r="L1000" s="22"/>
      <c r="M1000" s="22"/>
      <c r="N1000" s="25"/>
      <c r="O1000" s="60"/>
    </row>
    <row r="1001" spans="1:15">
      <c r="A1001" s="19">
        <v>334</v>
      </c>
      <c r="B1001" s="85" t="s">
        <v>154</v>
      </c>
      <c r="C1001" s="331" t="s">
        <v>343</v>
      </c>
      <c r="D1001" s="209" t="s">
        <v>340</v>
      </c>
      <c r="E1001" s="209" t="s">
        <v>341</v>
      </c>
      <c r="F1001" s="59">
        <v>1350000</v>
      </c>
      <c r="G1001" s="209" t="s">
        <v>344</v>
      </c>
      <c r="H1001" s="19"/>
      <c r="I1001" s="19" t="s">
        <v>50</v>
      </c>
      <c r="J1001" s="82">
        <v>43831</v>
      </c>
      <c r="K1001" s="82">
        <f>J1001+10</f>
        <v>43841</v>
      </c>
      <c r="L1001" s="82">
        <f>K1001+10</f>
        <v>43851</v>
      </c>
      <c r="M1001" s="82">
        <f>L1001+10</f>
        <v>43861</v>
      </c>
      <c r="N1001" s="82">
        <f>M1001+10</f>
        <v>43871</v>
      </c>
      <c r="O1001" s="60"/>
    </row>
    <row r="1002" spans="1:15">
      <c r="A1002" s="19"/>
      <c r="B1002" s="19"/>
      <c r="C1002" s="331"/>
      <c r="D1002" s="58" t="s">
        <v>27</v>
      </c>
      <c r="E1002" s="169"/>
      <c r="F1002" s="58"/>
      <c r="G1002" s="58"/>
      <c r="H1002" s="19"/>
      <c r="I1002" s="19"/>
      <c r="J1002" s="82"/>
      <c r="K1002" s="82"/>
      <c r="L1002" s="22"/>
      <c r="M1002" s="22"/>
      <c r="N1002" s="25"/>
      <c r="O1002" s="60"/>
    </row>
    <row r="1003" spans="1:15">
      <c r="A1003" s="19"/>
      <c r="B1003" s="19"/>
      <c r="C1003" s="331"/>
      <c r="D1003" s="58"/>
      <c r="E1003" s="169"/>
      <c r="F1003" s="58"/>
      <c r="G1003" s="58"/>
      <c r="H1003" s="19"/>
      <c r="I1003" s="19"/>
      <c r="J1003" s="82"/>
      <c r="K1003" s="82"/>
      <c r="L1003" s="22"/>
      <c r="M1003" s="22"/>
      <c r="N1003" s="25"/>
      <c r="O1003" s="60"/>
    </row>
    <row r="1004" spans="1:15">
      <c r="A1004" s="19">
        <v>335</v>
      </c>
      <c r="B1004" s="85" t="s">
        <v>154</v>
      </c>
      <c r="C1004" s="331" t="s">
        <v>509</v>
      </c>
      <c r="D1004" s="209" t="s">
        <v>340</v>
      </c>
      <c r="E1004" s="209" t="s">
        <v>341</v>
      </c>
      <c r="F1004" s="59">
        <v>2250000</v>
      </c>
      <c r="G1004" s="209" t="s">
        <v>344</v>
      </c>
      <c r="H1004" s="19"/>
      <c r="I1004" s="19" t="s">
        <v>50</v>
      </c>
      <c r="J1004" s="82">
        <v>43831</v>
      </c>
      <c r="K1004" s="82">
        <f>J1004+10</f>
        <v>43841</v>
      </c>
      <c r="L1004" s="82">
        <f>K1004+10</f>
        <v>43851</v>
      </c>
      <c r="M1004" s="82">
        <f>L1004+10</f>
        <v>43861</v>
      </c>
      <c r="N1004" s="82">
        <f>M1004+10</f>
        <v>43871</v>
      </c>
      <c r="O1004" s="60"/>
    </row>
    <row r="1005" spans="1:15">
      <c r="A1005" s="19"/>
      <c r="B1005" s="19"/>
      <c r="C1005" s="331"/>
      <c r="D1005" s="58" t="s">
        <v>27</v>
      </c>
      <c r="E1005" s="169"/>
      <c r="F1005" s="58"/>
      <c r="G1005" s="58"/>
      <c r="H1005" s="19"/>
      <c r="I1005" s="19"/>
      <c r="J1005" s="82"/>
      <c r="K1005" s="82"/>
      <c r="L1005" s="22"/>
      <c r="M1005" s="22"/>
      <c r="N1005" s="25"/>
      <c r="O1005" s="60"/>
    </row>
    <row r="1006" spans="1:15">
      <c r="A1006" s="19"/>
      <c r="B1006" s="19"/>
      <c r="C1006" s="331"/>
      <c r="D1006" s="58"/>
      <c r="E1006" s="169"/>
      <c r="F1006" s="58"/>
      <c r="G1006" s="58"/>
      <c r="H1006" s="19"/>
      <c r="I1006" s="19"/>
      <c r="J1006" s="82"/>
      <c r="K1006" s="82"/>
      <c r="L1006" s="22"/>
      <c r="M1006" s="22"/>
      <c r="N1006" s="25"/>
      <c r="O1006" s="60"/>
    </row>
    <row r="1007" spans="1:15">
      <c r="A1007" s="78">
        <v>336</v>
      </c>
      <c r="B1007" s="78" t="s">
        <v>154</v>
      </c>
      <c r="C1007" s="331" t="s">
        <v>345</v>
      </c>
      <c r="D1007" s="78" t="s">
        <v>26</v>
      </c>
      <c r="E1007" s="78" t="s">
        <v>38</v>
      </c>
      <c r="F1007" s="259">
        <v>14426750</v>
      </c>
      <c r="G1007" s="78" t="s">
        <v>63</v>
      </c>
      <c r="H1007" s="78"/>
      <c r="I1007" s="19" t="s">
        <v>50</v>
      </c>
      <c r="J1007" s="82">
        <v>43831</v>
      </c>
      <c r="K1007" s="82">
        <f>J1007+10</f>
        <v>43841</v>
      </c>
      <c r="L1007" s="82">
        <f>K1007+10</f>
        <v>43851</v>
      </c>
      <c r="M1007" s="82">
        <f>L1007+10</f>
        <v>43861</v>
      </c>
      <c r="N1007" s="82">
        <f>M1007+10</f>
        <v>43871</v>
      </c>
      <c r="O1007" s="60"/>
    </row>
    <row r="1008" spans="1:15">
      <c r="A1008" s="78"/>
      <c r="B1008" s="78"/>
      <c r="C1008" s="331"/>
      <c r="D1008" s="78" t="s">
        <v>27</v>
      </c>
      <c r="E1008" s="78"/>
      <c r="F1008" s="78"/>
      <c r="G1008" s="78"/>
      <c r="H1008" s="78"/>
      <c r="I1008" s="19"/>
      <c r="J1008" s="82"/>
      <c r="K1008" s="82"/>
      <c r="L1008" s="22"/>
      <c r="M1008" s="22"/>
      <c r="N1008" s="25"/>
      <c r="O1008" s="60"/>
    </row>
    <row r="1009" spans="1:15">
      <c r="A1009" s="78"/>
      <c r="B1009" s="78"/>
      <c r="C1009" s="331"/>
      <c r="D1009" s="78"/>
      <c r="E1009" s="78"/>
      <c r="F1009" s="78"/>
      <c r="G1009" s="78"/>
      <c r="H1009" s="78"/>
      <c r="I1009" s="19"/>
      <c r="J1009" s="82"/>
      <c r="K1009" s="82"/>
      <c r="L1009" s="22"/>
      <c r="M1009" s="22"/>
      <c r="N1009" s="25"/>
      <c r="O1009" s="60"/>
    </row>
    <row r="1010" spans="1:15" ht="42.75">
      <c r="A1010" s="78">
        <v>337</v>
      </c>
      <c r="B1010" s="78" t="s">
        <v>200</v>
      </c>
      <c r="C1010" s="329" t="s">
        <v>274</v>
      </c>
      <c r="D1010" s="78" t="s">
        <v>26</v>
      </c>
      <c r="E1010" s="78" t="s">
        <v>38</v>
      </c>
      <c r="F1010" s="259">
        <v>75000000</v>
      </c>
      <c r="G1010" s="78" t="s">
        <v>63</v>
      </c>
      <c r="H1010" s="78" t="s">
        <v>64</v>
      </c>
      <c r="I1010" s="19" t="s">
        <v>50</v>
      </c>
      <c r="J1010" s="82" t="str">
        <f>$K$1010</f>
        <v>Q1-Q4</v>
      </c>
      <c r="K1010" s="82" t="s">
        <v>349</v>
      </c>
      <c r="L1010" s="82" t="s">
        <v>349</v>
      </c>
      <c r="M1010" s="82" t="s">
        <v>349</v>
      </c>
      <c r="N1010" s="82" t="s">
        <v>349</v>
      </c>
      <c r="O1010" s="60"/>
    </row>
    <row r="1011" spans="1:15">
      <c r="A1011" s="78"/>
      <c r="B1011" s="78"/>
      <c r="C1011" s="331"/>
      <c r="D1011" s="78" t="s">
        <v>369</v>
      </c>
      <c r="E1011" s="78"/>
      <c r="F1011" s="78"/>
      <c r="G1011" s="78"/>
      <c r="H1011" s="78"/>
      <c r="I1011" s="19"/>
      <c r="J1011" s="82"/>
      <c r="K1011" s="82"/>
      <c r="L1011" s="22"/>
      <c r="M1011" s="22"/>
      <c r="N1011" s="25"/>
      <c r="O1011" s="60"/>
    </row>
    <row r="1012" spans="1:15">
      <c r="A1012" s="78"/>
      <c r="B1012" s="78"/>
      <c r="C1012" s="331"/>
      <c r="D1012" s="78"/>
      <c r="E1012" s="78"/>
      <c r="F1012" s="78"/>
      <c r="G1012" s="78"/>
      <c r="H1012" s="78"/>
      <c r="I1012" s="19"/>
      <c r="J1012" s="82"/>
      <c r="K1012" s="82"/>
      <c r="L1012" s="22"/>
      <c r="M1012" s="22"/>
      <c r="N1012" s="25"/>
      <c r="O1012" s="60"/>
    </row>
    <row r="1013" spans="1:15">
      <c r="A1013" s="78">
        <v>338</v>
      </c>
      <c r="B1013" s="78" t="s">
        <v>200</v>
      </c>
      <c r="C1013" s="331" t="s">
        <v>275</v>
      </c>
      <c r="D1013" s="78" t="s">
        <v>26</v>
      </c>
      <c r="E1013" s="78" t="s">
        <v>38</v>
      </c>
      <c r="F1013" s="259">
        <v>24000000</v>
      </c>
      <c r="G1013" s="78" t="s">
        <v>63</v>
      </c>
      <c r="H1013" s="78" t="s">
        <v>64</v>
      </c>
      <c r="I1013" s="19" t="s">
        <v>50</v>
      </c>
      <c r="J1013" s="82" t="str">
        <f>$K$1010</f>
        <v>Q1-Q4</v>
      </c>
      <c r="K1013" s="82" t="s">
        <v>349</v>
      </c>
      <c r="L1013" s="82" t="s">
        <v>349</v>
      </c>
      <c r="M1013" s="82" t="s">
        <v>349</v>
      </c>
      <c r="N1013" s="82" t="s">
        <v>349</v>
      </c>
      <c r="O1013" s="60"/>
    </row>
    <row r="1014" spans="1:15">
      <c r="A1014" s="78"/>
      <c r="B1014" s="78"/>
      <c r="C1014" s="331"/>
      <c r="D1014" s="78" t="s">
        <v>37</v>
      </c>
      <c r="E1014" s="78"/>
      <c r="F1014" s="78"/>
      <c r="G1014" s="78"/>
      <c r="H1014" s="78"/>
      <c r="I1014" s="19"/>
      <c r="J1014" s="82"/>
      <c r="K1014" s="82"/>
      <c r="L1014" s="22"/>
      <c r="M1014" s="22"/>
      <c r="N1014" s="25"/>
      <c r="O1014" s="60"/>
    </row>
    <row r="1015" spans="1:15">
      <c r="A1015" s="78"/>
      <c r="B1015" s="78"/>
      <c r="C1015" s="331"/>
      <c r="D1015" s="78"/>
      <c r="E1015" s="78"/>
      <c r="F1015" s="78"/>
      <c r="G1015" s="78"/>
      <c r="H1015" s="78"/>
      <c r="I1015" s="19"/>
      <c r="J1015" s="82"/>
      <c r="K1015" s="82"/>
      <c r="L1015" s="22"/>
      <c r="M1015" s="22"/>
      <c r="N1015" s="25"/>
      <c r="O1015" s="60"/>
    </row>
    <row r="1016" spans="1:15">
      <c r="A1016" s="78">
        <v>339</v>
      </c>
      <c r="B1016" s="78" t="s">
        <v>200</v>
      </c>
      <c r="C1016" s="331" t="s">
        <v>276</v>
      </c>
      <c r="D1016" s="78" t="s">
        <v>26</v>
      </c>
      <c r="E1016" s="78" t="s">
        <v>38</v>
      </c>
      <c r="F1016" s="259">
        <v>80000000</v>
      </c>
      <c r="G1016" s="78" t="s">
        <v>63</v>
      </c>
      <c r="H1016" s="78" t="s">
        <v>64</v>
      </c>
      <c r="I1016" s="19" t="s">
        <v>50</v>
      </c>
      <c r="J1016" s="82" t="str">
        <f>$K$1010</f>
        <v>Q1-Q4</v>
      </c>
      <c r="K1016" s="82" t="s">
        <v>349</v>
      </c>
      <c r="L1016" s="82" t="s">
        <v>349</v>
      </c>
      <c r="M1016" s="82" t="s">
        <v>349</v>
      </c>
      <c r="N1016" s="82" t="s">
        <v>349</v>
      </c>
      <c r="O1016" s="60"/>
    </row>
    <row r="1017" spans="1:15">
      <c r="A1017" s="78"/>
      <c r="B1017" s="78"/>
      <c r="C1017" s="331"/>
      <c r="D1017" s="78" t="s">
        <v>37</v>
      </c>
      <c r="E1017" s="78"/>
      <c r="F1017" s="78"/>
      <c r="G1017" s="78"/>
      <c r="H1017" s="78"/>
      <c r="I1017" s="19"/>
      <c r="J1017" s="82"/>
      <c r="K1017" s="82"/>
      <c r="L1017" s="22"/>
      <c r="M1017" s="22"/>
      <c r="N1017" s="25"/>
      <c r="O1017" s="60"/>
    </row>
    <row r="1018" spans="1:15">
      <c r="A1018" s="78"/>
      <c r="B1018" s="78"/>
      <c r="C1018" s="331"/>
      <c r="D1018" s="78"/>
      <c r="E1018" s="78"/>
      <c r="F1018" s="78"/>
      <c r="G1018" s="78"/>
      <c r="H1018" s="78"/>
      <c r="I1018" s="19"/>
      <c r="J1018" s="82"/>
      <c r="K1018" s="82"/>
      <c r="L1018" s="22"/>
      <c r="M1018" s="22"/>
      <c r="N1018" s="25"/>
      <c r="O1018" s="60"/>
    </row>
    <row r="1019" spans="1:15">
      <c r="A1019" s="78">
        <v>340</v>
      </c>
      <c r="B1019" s="78" t="s">
        <v>200</v>
      </c>
      <c r="C1019" s="331" t="s">
        <v>277</v>
      </c>
      <c r="D1019" s="78" t="s">
        <v>26</v>
      </c>
      <c r="E1019" s="78" t="s">
        <v>38</v>
      </c>
      <c r="F1019" s="259">
        <v>200000000</v>
      </c>
      <c r="G1019" s="78" t="s">
        <v>63</v>
      </c>
      <c r="H1019" s="78" t="s">
        <v>75</v>
      </c>
      <c r="I1019" s="19" t="s">
        <v>50</v>
      </c>
      <c r="J1019" s="82" t="str">
        <f>$K$1010</f>
        <v>Q1-Q4</v>
      </c>
      <c r="K1019" s="82" t="s">
        <v>349</v>
      </c>
      <c r="L1019" s="82" t="s">
        <v>349</v>
      </c>
      <c r="M1019" s="82" t="s">
        <v>349</v>
      </c>
      <c r="N1019" s="82" t="s">
        <v>349</v>
      </c>
      <c r="O1019" s="60"/>
    </row>
    <row r="1020" spans="1:15">
      <c r="A1020" s="78"/>
      <c r="B1020" s="78"/>
      <c r="C1020" s="331"/>
      <c r="D1020" s="78" t="s">
        <v>37</v>
      </c>
      <c r="E1020" s="78"/>
      <c r="F1020" s="78"/>
      <c r="G1020" s="78"/>
      <c r="H1020" s="78"/>
      <c r="I1020" s="19"/>
      <c r="J1020" s="82"/>
      <c r="K1020" s="82"/>
      <c r="L1020" s="22"/>
      <c r="M1020" s="22"/>
      <c r="N1020" s="25"/>
      <c r="O1020" s="60"/>
    </row>
    <row r="1021" spans="1:15">
      <c r="A1021" s="78"/>
      <c r="B1021" s="78"/>
      <c r="C1021" s="331"/>
      <c r="D1021" s="78"/>
      <c r="E1021" s="78"/>
      <c r="F1021" s="78"/>
      <c r="G1021" s="78"/>
      <c r="H1021" s="78"/>
      <c r="I1021" s="19"/>
      <c r="J1021" s="82"/>
      <c r="K1021" s="82"/>
      <c r="L1021" s="22"/>
      <c r="M1021" s="22"/>
      <c r="N1021" s="25"/>
      <c r="O1021" s="60"/>
    </row>
    <row r="1022" spans="1:15" ht="42.75">
      <c r="A1022" s="78">
        <v>341</v>
      </c>
      <c r="B1022" s="78" t="s">
        <v>200</v>
      </c>
      <c r="C1022" s="329" t="s">
        <v>278</v>
      </c>
      <c r="D1022" s="78" t="s">
        <v>26</v>
      </c>
      <c r="E1022" s="78" t="s">
        <v>38</v>
      </c>
      <c r="F1022" s="259">
        <v>50000000</v>
      </c>
      <c r="G1022" s="78" t="s">
        <v>63</v>
      </c>
      <c r="H1022" s="78" t="s">
        <v>64</v>
      </c>
      <c r="I1022" s="19" t="s">
        <v>50</v>
      </c>
      <c r="J1022" s="82" t="str">
        <f>$K$1010</f>
        <v>Q1-Q4</v>
      </c>
      <c r="K1022" s="82" t="s">
        <v>349</v>
      </c>
      <c r="L1022" s="82" t="s">
        <v>349</v>
      </c>
      <c r="M1022" s="82" t="s">
        <v>349</v>
      </c>
      <c r="N1022" s="82" t="s">
        <v>349</v>
      </c>
      <c r="O1022" s="60"/>
    </row>
    <row r="1023" spans="1:15">
      <c r="A1023" s="78"/>
      <c r="B1023" s="78"/>
      <c r="C1023" s="331"/>
      <c r="D1023" s="78" t="s">
        <v>37</v>
      </c>
      <c r="E1023" s="78"/>
      <c r="F1023" s="78"/>
      <c r="G1023" s="78"/>
      <c r="H1023" s="78"/>
      <c r="I1023" s="19"/>
      <c r="J1023" s="82"/>
      <c r="K1023" s="82"/>
      <c r="L1023" s="22"/>
      <c r="M1023" s="22"/>
      <c r="N1023" s="25"/>
      <c r="O1023" s="60"/>
    </row>
    <row r="1024" spans="1:15">
      <c r="A1024" s="78"/>
      <c r="B1024" s="78"/>
      <c r="C1024" s="331"/>
      <c r="D1024" s="78"/>
      <c r="E1024" s="78"/>
      <c r="F1024" s="78"/>
      <c r="G1024" s="78"/>
      <c r="H1024" s="78"/>
      <c r="I1024" s="19"/>
      <c r="J1024" s="82"/>
      <c r="K1024" s="82"/>
      <c r="L1024" s="22"/>
      <c r="M1024" s="22"/>
      <c r="N1024" s="25"/>
      <c r="O1024" s="60"/>
    </row>
    <row r="1025" spans="1:15" ht="63">
      <c r="A1025" s="78">
        <v>342</v>
      </c>
      <c r="B1025" s="78" t="s">
        <v>200</v>
      </c>
      <c r="C1025" s="329" t="s">
        <v>279</v>
      </c>
      <c r="D1025" s="78" t="s">
        <v>26</v>
      </c>
      <c r="E1025" s="78" t="s">
        <v>38</v>
      </c>
      <c r="F1025" s="259">
        <v>401000000</v>
      </c>
      <c r="G1025" s="78" t="s">
        <v>63</v>
      </c>
      <c r="H1025" s="78" t="s">
        <v>65</v>
      </c>
      <c r="I1025" s="19" t="s">
        <v>50</v>
      </c>
      <c r="J1025" s="82">
        <v>43769</v>
      </c>
      <c r="K1025" s="82">
        <f>J1025+30</f>
        <v>43799</v>
      </c>
      <c r="L1025" s="82">
        <f>K1025+30</f>
        <v>43829</v>
      </c>
      <c r="M1025" s="82">
        <f>L1025+30</f>
        <v>43859</v>
      </c>
      <c r="N1025" s="82">
        <f>M1025+30</f>
        <v>43889</v>
      </c>
      <c r="O1025" s="60"/>
    </row>
    <row r="1026" spans="1:15">
      <c r="A1026" s="78"/>
      <c r="B1026" s="78"/>
      <c r="C1026" s="331"/>
      <c r="D1026" s="78" t="s">
        <v>37</v>
      </c>
      <c r="E1026" s="78"/>
      <c r="F1026" s="78"/>
      <c r="G1026" s="78"/>
      <c r="H1026" s="78"/>
      <c r="I1026" s="19"/>
      <c r="J1026" s="82"/>
      <c r="K1026" s="82"/>
      <c r="L1026" s="22"/>
      <c r="M1026" s="22"/>
      <c r="N1026" s="25"/>
      <c r="O1026" s="60"/>
    </row>
    <row r="1027" spans="1:15">
      <c r="A1027" s="78"/>
      <c r="B1027" s="78"/>
      <c r="C1027" s="331"/>
      <c r="D1027" s="78"/>
      <c r="E1027" s="78"/>
      <c r="F1027" s="78"/>
      <c r="G1027" s="78"/>
      <c r="H1027" s="78"/>
      <c r="I1027" s="19"/>
      <c r="J1027" s="82"/>
      <c r="K1027" s="82"/>
      <c r="L1027" s="22"/>
      <c r="M1027" s="22"/>
      <c r="N1027" s="25"/>
      <c r="O1027" s="60"/>
    </row>
    <row r="1028" spans="1:15" ht="63">
      <c r="A1028" s="78">
        <v>343</v>
      </c>
      <c r="B1028" s="78" t="s">
        <v>207</v>
      </c>
      <c r="C1028" s="329" t="s">
        <v>280</v>
      </c>
      <c r="D1028" s="78" t="s">
        <v>26</v>
      </c>
      <c r="E1028" s="78" t="s">
        <v>38</v>
      </c>
      <c r="F1028" s="260">
        <v>55000000000</v>
      </c>
      <c r="G1028" s="78" t="s">
        <v>63</v>
      </c>
      <c r="H1028" s="78" t="s">
        <v>65</v>
      </c>
      <c r="I1028" s="19" t="s">
        <v>353</v>
      </c>
      <c r="J1028" s="82">
        <f>J1025</f>
        <v>43769</v>
      </c>
      <c r="K1028" s="82">
        <f>K1025</f>
        <v>43799</v>
      </c>
      <c r="L1028" s="82">
        <f>L1025</f>
        <v>43829</v>
      </c>
      <c r="M1028" s="82">
        <f>M1025</f>
        <v>43859</v>
      </c>
      <c r="N1028" s="25">
        <f>N1025</f>
        <v>43889</v>
      </c>
      <c r="O1028" s="60"/>
    </row>
    <row r="1029" spans="1:15">
      <c r="A1029" s="78"/>
      <c r="B1029" s="78"/>
      <c r="C1029" s="331"/>
      <c r="D1029" s="78" t="s">
        <v>37</v>
      </c>
      <c r="E1029" s="78"/>
      <c r="F1029" s="78"/>
      <c r="G1029" s="78"/>
      <c r="H1029" s="78"/>
      <c r="I1029" s="19"/>
      <c r="J1029" s="82"/>
      <c r="K1029" s="82"/>
      <c r="L1029" s="22"/>
      <c r="M1029" s="22"/>
      <c r="N1029" s="25"/>
      <c r="O1029" s="60"/>
    </row>
    <row r="1030" spans="1:15">
      <c r="A1030" s="78"/>
      <c r="B1030" s="78"/>
      <c r="C1030" s="331"/>
      <c r="D1030" s="78"/>
      <c r="E1030" s="78"/>
      <c r="F1030" s="78"/>
      <c r="G1030" s="78"/>
      <c r="H1030" s="78"/>
      <c r="I1030" s="19"/>
      <c r="J1030" s="82"/>
      <c r="K1030" s="82"/>
      <c r="L1030" s="22"/>
      <c r="M1030" s="22"/>
      <c r="N1030" s="25"/>
      <c r="O1030" s="60"/>
    </row>
    <row r="1031" spans="1:15">
      <c r="A1031" s="78">
        <v>344</v>
      </c>
      <c r="B1031" s="78" t="s">
        <v>207</v>
      </c>
      <c r="C1031" s="331" t="s">
        <v>281</v>
      </c>
      <c r="D1031" s="78" t="s">
        <v>26</v>
      </c>
      <c r="E1031" s="78" t="s">
        <v>38</v>
      </c>
      <c r="F1031" s="259">
        <v>40000000</v>
      </c>
      <c r="G1031" s="78" t="s">
        <v>63</v>
      </c>
      <c r="H1031" s="78" t="s">
        <v>331</v>
      </c>
      <c r="I1031" s="19" t="s">
        <v>50</v>
      </c>
      <c r="J1031" s="82" t="str">
        <f>$K$1010</f>
        <v>Q1-Q4</v>
      </c>
      <c r="K1031" s="82" t="s">
        <v>349</v>
      </c>
      <c r="L1031" s="82" t="s">
        <v>349</v>
      </c>
      <c r="M1031" s="82" t="s">
        <v>349</v>
      </c>
      <c r="N1031" s="82" t="s">
        <v>349</v>
      </c>
      <c r="O1031" s="60"/>
    </row>
    <row r="1032" spans="1:15">
      <c r="A1032" s="78"/>
      <c r="B1032" s="78"/>
      <c r="C1032" s="331"/>
      <c r="D1032" s="78" t="s">
        <v>37</v>
      </c>
      <c r="E1032" s="78"/>
      <c r="F1032" s="78"/>
      <c r="G1032" s="78"/>
      <c r="H1032" s="78"/>
      <c r="I1032" s="19"/>
      <c r="J1032" s="82"/>
      <c r="K1032" s="82"/>
      <c r="L1032" s="22"/>
      <c r="M1032" s="22"/>
      <c r="N1032" s="25"/>
      <c r="O1032" s="60"/>
    </row>
    <row r="1033" spans="1:15">
      <c r="A1033" s="78"/>
      <c r="B1033" s="78"/>
      <c r="C1033" s="331"/>
      <c r="D1033" s="78"/>
      <c r="E1033" s="78"/>
      <c r="F1033" s="78"/>
      <c r="G1033" s="78"/>
      <c r="H1033" s="78"/>
      <c r="I1033" s="19"/>
      <c r="J1033" s="82"/>
      <c r="K1033" s="82"/>
      <c r="L1033" s="22"/>
      <c r="M1033" s="22"/>
      <c r="N1033" s="25"/>
      <c r="O1033" s="60"/>
    </row>
    <row r="1034" spans="1:15">
      <c r="A1034" s="78">
        <v>345</v>
      </c>
      <c r="B1034" s="78" t="s">
        <v>207</v>
      </c>
      <c r="C1034" s="331" t="s">
        <v>62</v>
      </c>
      <c r="D1034" s="78" t="s">
        <v>31</v>
      </c>
      <c r="E1034" s="78" t="s">
        <v>38</v>
      </c>
      <c r="F1034" s="259">
        <v>110000000</v>
      </c>
      <c r="G1034" s="78" t="s">
        <v>63</v>
      </c>
      <c r="H1034" s="78" t="s">
        <v>331</v>
      </c>
      <c r="I1034" s="19" t="s">
        <v>50</v>
      </c>
      <c r="J1034" s="82" t="str">
        <f>$K$1010</f>
        <v>Q1-Q4</v>
      </c>
      <c r="K1034" s="82" t="s">
        <v>349</v>
      </c>
      <c r="L1034" s="82" t="s">
        <v>349</v>
      </c>
      <c r="M1034" s="82" t="s">
        <v>349</v>
      </c>
      <c r="N1034" s="82" t="s">
        <v>349</v>
      </c>
      <c r="O1034" s="60"/>
    </row>
    <row r="1035" spans="1:15">
      <c r="A1035" s="78"/>
      <c r="B1035" s="78"/>
      <c r="C1035" s="331"/>
      <c r="D1035" s="78" t="s">
        <v>37</v>
      </c>
      <c r="E1035" s="78"/>
      <c r="F1035" s="78"/>
      <c r="G1035" s="78"/>
      <c r="H1035" s="78"/>
      <c r="I1035" s="19"/>
      <c r="J1035" s="82"/>
      <c r="K1035" s="82"/>
      <c r="L1035" s="22"/>
      <c r="M1035" s="22"/>
      <c r="N1035" s="25"/>
      <c r="O1035" s="60"/>
    </row>
    <row r="1036" spans="1:15">
      <c r="A1036" s="78"/>
      <c r="B1036" s="78"/>
      <c r="C1036" s="331"/>
      <c r="D1036" s="78"/>
      <c r="E1036" s="78"/>
      <c r="F1036" s="78"/>
      <c r="G1036" s="78"/>
      <c r="H1036" s="78"/>
      <c r="I1036" s="19"/>
      <c r="J1036" s="82"/>
      <c r="K1036" s="82"/>
      <c r="L1036" s="22"/>
      <c r="M1036" s="22"/>
      <c r="N1036" s="25"/>
      <c r="O1036" s="60"/>
    </row>
    <row r="1037" spans="1:15">
      <c r="A1037" s="78">
        <v>346</v>
      </c>
      <c r="B1037" s="78" t="s">
        <v>207</v>
      </c>
      <c r="C1037" s="331" t="s">
        <v>282</v>
      </c>
      <c r="D1037" s="78" t="s">
        <v>26</v>
      </c>
      <c r="E1037" s="78" t="s">
        <v>38</v>
      </c>
      <c r="F1037" s="259">
        <v>60000000</v>
      </c>
      <c r="G1037" s="78" t="s">
        <v>63</v>
      </c>
      <c r="H1037" s="78" t="s">
        <v>64</v>
      </c>
      <c r="I1037" s="19" t="s">
        <v>50</v>
      </c>
      <c r="J1037" s="82" t="str">
        <f>$J$1034</f>
        <v>Q1-Q4</v>
      </c>
      <c r="K1037" s="82" t="str">
        <f>$J$1034</f>
        <v>Q1-Q4</v>
      </c>
      <c r="L1037" s="82" t="str">
        <f>$J$1034</f>
        <v>Q1-Q4</v>
      </c>
      <c r="M1037" s="82" t="str">
        <f>$J$1034</f>
        <v>Q1-Q4</v>
      </c>
      <c r="N1037" s="25" t="str">
        <f>$J$1034</f>
        <v>Q1-Q4</v>
      </c>
      <c r="O1037" s="60"/>
    </row>
    <row r="1038" spans="1:15">
      <c r="A1038" s="78"/>
      <c r="B1038" s="78"/>
      <c r="C1038" s="331"/>
      <c r="D1038" s="78" t="str">
        <f>$D$1041</f>
        <v xml:space="preserve">Actual </v>
      </c>
      <c r="E1038" s="78"/>
      <c r="F1038" s="78"/>
      <c r="G1038" s="78"/>
      <c r="H1038" s="78"/>
      <c r="I1038" s="19"/>
      <c r="J1038" s="82"/>
      <c r="K1038" s="82"/>
      <c r="L1038" s="22"/>
      <c r="M1038" s="22"/>
      <c r="N1038" s="25"/>
      <c r="O1038" s="60"/>
    </row>
    <row r="1039" spans="1:15">
      <c r="A1039" s="78"/>
      <c r="B1039" s="78"/>
      <c r="C1039" s="331"/>
      <c r="D1039" s="78"/>
      <c r="E1039" s="78"/>
      <c r="F1039" s="78"/>
      <c r="G1039" s="78"/>
      <c r="H1039" s="78"/>
      <c r="I1039" s="19"/>
      <c r="J1039" s="82"/>
      <c r="K1039" s="82"/>
      <c r="L1039" s="22"/>
      <c r="M1039" s="22"/>
      <c r="N1039" s="25"/>
      <c r="O1039" s="60"/>
    </row>
    <row r="1040" spans="1:15">
      <c r="A1040" s="78">
        <v>347</v>
      </c>
      <c r="B1040" s="78" t="s">
        <v>207</v>
      </c>
      <c r="C1040" s="331" t="s">
        <v>283</v>
      </c>
      <c r="D1040" s="78" t="s">
        <v>26</v>
      </c>
      <c r="E1040" s="78" t="s">
        <v>38</v>
      </c>
      <c r="F1040" s="259">
        <v>7000000</v>
      </c>
      <c r="G1040" s="78" t="s">
        <v>63</v>
      </c>
      <c r="H1040" s="78" t="s">
        <v>331</v>
      </c>
      <c r="I1040" s="19" t="s">
        <v>50</v>
      </c>
      <c r="J1040" s="82" t="str">
        <f>$K$1010</f>
        <v>Q1-Q4</v>
      </c>
      <c r="K1040" s="82" t="s">
        <v>349</v>
      </c>
      <c r="L1040" s="82" t="s">
        <v>349</v>
      </c>
      <c r="M1040" s="82" t="s">
        <v>349</v>
      </c>
      <c r="N1040" s="82" t="s">
        <v>349</v>
      </c>
      <c r="O1040" s="60"/>
    </row>
    <row r="1041" spans="1:15">
      <c r="A1041" s="78"/>
      <c r="B1041" s="78"/>
      <c r="C1041" s="331"/>
      <c r="D1041" s="78" t="s">
        <v>37</v>
      </c>
      <c r="E1041" s="78"/>
      <c r="F1041" s="78"/>
      <c r="G1041" s="78"/>
      <c r="H1041" s="78"/>
      <c r="I1041" s="19"/>
      <c r="J1041" s="82"/>
      <c r="K1041" s="82"/>
      <c r="L1041" s="22"/>
      <c r="M1041" s="22"/>
      <c r="N1041" s="25"/>
      <c r="O1041" s="60"/>
    </row>
    <row r="1042" spans="1:15">
      <c r="A1042" s="78"/>
      <c r="B1042" s="78"/>
      <c r="C1042" s="331"/>
      <c r="D1042" s="78"/>
      <c r="E1042" s="78"/>
      <c r="F1042" s="78"/>
      <c r="G1042" s="78"/>
      <c r="H1042" s="78"/>
      <c r="I1042" s="19"/>
      <c r="J1042" s="82"/>
      <c r="K1042" s="82"/>
      <c r="L1042" s="22"/>
      <c r="M1042" s="22"/>
      <c r="N1042" s="25"/>
      <c r="O1042" s="60"/>
    </row>
    <row r="1043" spans="1:15">
      <c r="A1043" s="78">
        <v>348</v>
      </c>
      <c r="B1043" s="78" t="s">
        <v>207</v>
      </c>
      <c r="C1043" s="331" t="s">
        <v>284</v>
      </c>
      <c r="D1043" s="78" t="s">
        <v>26</v>
      </c>
      <c r="E1043" s="78" t="s">
        <v>38</v>
      </c>
      <c r="F1043" s="259">
        <v>16000000</v>
      </c>
      <c r="G1043" s="78" t="s">
        <v>63</v>
      </c>
      <c r="H1043" s="78" t="s">
        <v>331</v>
      </c>
      <c r="I1043" s="19" t="s">
        <v>50</v>
      </c>
      <c r="J1043" s="82" t="str">
        <f>$K$1010</f>
        <v>Q1-Q4</v>
      </c>
      <c r="K1043" s="82" t="s">
        <v>349</v>
      </c>
      <c r="L1043" s="82" t="s">
        <v>349</v>
      </c>
      <c r="M1043" s="82" t="s">
        <v>349</v>
      </c>
      <c r="N1043" s="82" t="s">
        <v>349</v>
      </c>
      <c r="O1043" s="60"/>
    </row>
    <row r="1044" spans="1:15">
      <c r="A1044" s="78"/>
      <c r="B1044" s="78"/>
      <c r="C1044" s="331"/>
      <c r="D1044" s="78" t="s">
        <v>37</v>
      </c>
      <c r="E1044" s="78"/>
      <c r="F1044" s="78"/>
      <c r="G1044" s="78"/>
      <c r="H1044" s="78"/>
      <c r="I1044" s="19"/>
      <c r="J1044" s="82"/>
      <c r="K1044" s="82"/>
      <c r="L1044" s="22"/>
      <c r="M1044" s="22"/>
      <c r="N1044" s="25"/>
      <c r="O1044" s="60"/>
    </row>
    <row r="1045" spans="1:15">
      <c r="A1045" s="78"/>
      <c r="B1045" s="78"/>
      <c r="C1045" s="331"/>
      <c r="D1045" s="78"/>
      <c r="E1045" s="78"/>
      <c r="F1045" s="78"/>
      <c r="G1045" s="78"/>
      <c r="H1045" s="78"/>
      <c r="I1045" s="19"/>
      <c r="J1045" s="82"/>
      <c r="K1045" s="82"/>
      <c r="L1045" s="22"/>
      <c r="M1045" s="22"/>
      <c r="N1045" s="25"/>
      <c r="O1045" s="60"/>
    </row>
    <row r="1046" spans="1:15">
      <c r="A1046" s="78">
        <v>349</v>
      </c>
      <c r="B1046" s="78" t="s">
        <v>371</v>
      </c>
      <c r="C1046" s="331" t="s">
        <v>381</v>
      </c>
      <c r="D1046" s="78" t="str">
        <f>Consultancy!D291</f>
        <v xml:space="preserve">Plan </v>
      </c>
      <c r="E1046" s="78" t="s">
        <v>38</v>
      </c>
      <c r="F1046" s="259">
        <v>71000000</v>
      </c>
      <c r="G1046" s="78" t="s">
        <v>63</v>
      </c>
      <c r="H1046" s="78" t="s">
        <v>289</v>
      </c>
      <c r="I1046" s="19" t="s">
        <v>50</v>
      </c>
      <c r="J1046" s="82" t="str">
        <f>$K$1010</f>
        <v>Q1-Q4</v>
      </c>
      <c r="K1046" s="82" t="str">
        <f>$K$1010</f>
        <v>Q1-Q4</v>
      </c>
      <c r="L1046" s="82" t="str">
        <f>$K$1010</f>
        <v>Q1-Q4</v>
      </c>
      <c r="M1046" s="82" t="str">
        <f>$K$1010</f>
        <v>Q1-Q4</v>
      </c>
      <c r="N1046" s="82" t="str">
        <f>$K$1010</f>
        <v>Q1-Q4</v>
      </c>
      <c r="O1046" s="60"/>
    </row>
    <row r="1047" spans="1:15">
      <c r="A1047" s="78"/>
      <c r="B1047" s="78"/>
      <c r="C1047" s="331"/>
      <c r="D1047" s="78" t="str">
        <f>Consultancy!D292</f>
        <v>Actual</v>
      </c>
      <c r="E1047" s="78"/>
      <c r="F1047" s="78"/>
      <c r="G1047" s="78"/>
      <c r="H1047" s="78"/>
      <c r="I1047" s="19"/>
      <c r="J1047" s="82"/>
      <c r="K1047" s="82"/>
      <c r="L1047" s="22"/>
      <c r="M1047" s="22"/>
      <c r="N1047" s="25"/>
      <c r="O1047" s="60"/>
    </row>
    <row r="1048" spans="1:15">
      <c r="A1048" s="78"/>
      <c r="B1048" s="78"/>
      <c r="C1048" s="331"/>
      <c r="D1048" s="78"/>
      <c r="E1048" s="78"/>
      <c r="F1048" s="78"/>
      <c r="G1048" s="78"/>
      <c r="H1048" s="78"/>
      <c r="I1048" s="19"/>
      <c r="J1048" s="82"/>
      <c r="K1048" s="82"/>
      <c r="L1048" s="22"/>
      <c r="M1048" s="22"/>
      <c r="N1048" s="25"/>
      <c r="O1048" s="60"/>
    </row>
    <row r="1049" spans="1:15">
      <c r="A1049" s="78">
        <v>350</v>
      </c>
      <c r="B1049" s="78" t="str">
        <f>$B$1046</f>
        <v>REDD+</v>
      </c>
      <c r="C1049" s="331" t="s">
        <v>382</v>
      </c>
      <c r="D1049" s="78" t="str">
        <f>Consultancy!D294</f>
        <v>Plan</v>
      </c>
      <c r="E1049" s="78" t="s">
        <v>38</v>
      </c>
      <c r="F1049" s="78">
        <v>30900000</v>
      </c>
      <c r="G1049" s="78" t="s">
        <v>63</v>
      </c>
      <c r="H1049" s="78" t="s">
        <v>64</v>
      </c>
      <c r="I1049" s="19" t="s">
        <v>50</v>
      </c>
      <c r="J1049" s="82" t="str">
        <f>$K$1010</f>
        <v>Q1-Q4</v>
      </c>
      <c r="K1049" s="82" t="str">
        <f>$K$1010</f>
        <v>Q1-Q4</v>
      </c>
      <c r="L1049" s="82" t="str">
        <f>$K$1010</f>
        <v>Q1-Q4</v>
      </c>
      <c r="M1049" s="82" t="str">
        <f>$K$1010</f>
        <v>Q1-Q4</v>
      </c>
      <c r="N1049" s="82" t="str">
        <f>$K$1010</f>
        <v>Q1-Q4</v>
      </c>
      <c r="O1049" s="60"/>
    </row>
    <row r="1050" spans="1:15">
      <c r="A1050" s="78"/>
      <c r="B1050" s="78"/>
      <c r="C1050" s="331"/>
      <c r="D1050" s="78" t="str">
        <f>Consultancy!D295</f>
        <v>Actual</v>
      </c>
      <c r="E1050" s="78"/>
      <c r="F1050" s="78"/>
      <c r="G1050" s="78"/>
      <c r="H1050" s="78"/>
      <c r="I1050" s="19"/>
      <c r="J1050" s="82"/>
      <c r="K1050" s="82"/>
      <c r="L1050" s="22"/>
      <c r="M1050" s="22"/>
      <c r="N1050" s="25"/>
      <c r="O1050" s="60"/>
    </row>
    <row r="1051" spans="1:15">
      <c r="A1051" s="78"/>
      <c r="B1051" s="78"/>
      <c r="C1051" s="331"/>
      <c r="D1051" s="78"/>
      <c r="E1051" s="78"/>
      <c r="F1051" s="78"/>
      <c r="G1051" s="78"/>
      <c r="H1051" s="78"/>
      <c r="I1051" s="19"/>
      <c r="J1051" s="82"/>
      <c r="K1051" s="82"/>
      <c r="L1051" s="22"/>
      <c r="M1051" s="22"/>
      <c r="N1051" s="25"/>
      <c r="O1051" s="60"/>
    </row>
    <row r="1052" spans="1:15">
      <c r="A1052" s="78">
        <v>351</v>
      </c>
      <c r="B1052" s="78" t="str">
        <f>$B$1046</f>
        <v>REDD+</v>
      </c>
      <c r="C1052" s="331" t="s">
        <v>383</v>
      </c>
      <c r="D1052" s="78" t="str">
        <f>Consultancy!D297</f>
        <v>Plan</v>
      </c>
      <c r="E1052" s="78" t="s">
        <v>38</v>
      </c>
      <c r="F1052" s="78">
        <v>28000000</v>
      </c>
      <c r="G1052" s="78" t="s">
        <v>384</v>
      </c>
      <c r="H1052" s="78" t="s">
        <v>288</v>
      </c>
      <c r="I1052" s="19" t="s">
        <v>50</v>
      </c>
      <c r="J1052" s="82" t="str">
        <f>$K$1010</f>
        <v>Q1-Q4</v>
      </c>
      <c r="K1052" s="82" t="str">
        <f>$K$1010</f>
        <v>Q1-Q4</v>
      </c>
      <c r="L1052" s="82" t="str">
        <f>$K$1010</f>
        <v>Q1-Q4</v>
      </c>
      <c r="M1052" s="82" t="str">
        <f>$K$1010</f>
        <v>Q1-Q4</v>
      </c>
      <c r="N1052" s="82" t="str">
        <f>$K$1010</f>
        <v>Q1-Q4</v>
      </c>
      <c r="O1052" s="60"/>
    </row>
    <row r="1053" spans="1:15">
      <c r="A1053" s="78"/>
      <c r="B1053" s="78"/>
      <c r="C1053" s="331"/>
      <c r="D1053" s="78" t="str">
        <f>Consultancy!D298</f>
        <v>Actaual</v>
      </c>
      <c r="E1053" s="78"/>
      <c r="F1053" s="78"/>
      <c r="G1053" s="78"/>
      <c r="H1053" s="78"/>
      <c r="I1053" s="19"/>
      <c r="J1053" s="82"/>
      <c r="K1053" s="82"/>
      <c r="L1053" s="22"/>
      <c r="M1053" s="22"/>
      <c r="N1053" s="25"/>
      <c r="O1053" s="60"/>
    </row>
    <row r="1054" spans="1:15">
      <c r="A1054" s="78"/>
      <c r="B1054" s="78"/>
      <c r="C1054" s="331"/>
      <c r="D1054" s="78"/>
      <c r="E1054" s="78"/>
      <c r="F1054" s="78"/>
      <c r="G1054" s="78"/>
      <c r="H1054" s="78"/>
      <c r="I1054" s="19"/>
      <c r="J1054" s="82"/>
      <c r="K1054" s="82"/>
      <c r="L1054" s="22"/>
      <c r="M1054" s="22"/>
      <c r="N1054" s="25"/>
      <c r="O1054" s="60"/>
    </row>
    <row r="1055" spans="1:15">
      <c r="A1055" s="19">
        <v>352</v>
      </c>
      <c r="B1055" s="79" t="str">
        <f>$B$1046</f>
        <v>REDD+</v>
      </c>
      <c r="C1055" s="363" t="s">
        <v>510</v>
      </c>
      <c r="D1055" s="61" t="str">
        <f>Consultancy!D300</f>
        <v>Plan</v>
      </c>
      <c r="E1055" s="61" t="s">
        <v>38</v>
      </c>
      <c r="F1055" s="62">
        <v>30000000</v>
      </c>
      <c r="G1055" s="79" t="s">
        <v>384</v>
      </c>
      <c r="H1055" s="63" t="s">
        <v>64</v>
      </c>
      <c r="I1055" s="235" t="s">
        <v>352</v>
      </c>
      <c r="J1055" s="82" t="str">
        <f>J1052</f>
        <v>Q1-Q4</v>
      </c>
      <c r="K1055" s="82" t="str">
        <f>K1052</f>
        <v>Q1-Q4</v>
      </c>
      <c r="L1055" s="82" t="str">
        <f>L1052</f>
        <v>Q1-Q4</v>
      </c>
      <c r="M1055" s="82" t="str">
        <f>M1052</f>
        <v>Q1-Q4</v>
      </c>
      <c r="N1055" s="25" t="str">
        <f>N1052</f>
        <v>Q1-Q4</v>
      </c>
      <c r="O1055" s="60"/>
    </row>
    <row r="1056" spans="1:15">
      <c r="A1056" s="19"/>
      <c r="B1056" s="63"/>
      <c r="C1056" s="332"/>
      <c r="D1056" s="61" t="str">
        <f>Consultancy!D301</f>
        <v>Actual</v>
      </c>
      <c r="E1056" s="61"/>
      <c r="F1056" s="62"/>
      <c r="G1056" s="61"/>
      <c r="H1056" s="63"/>
      <c r="I1056" s="19"/>
      <c r="J1056" s="82"/>
      <c r="K1056" s="82"/>
      <c r="L1056" s="22"/>
      <c r="M1056" s="22"/>
      <c r="N1056" s="25"/>
      <c r="O1056" s="60"/>
    </row>
    <row r="1057" spans="1:15">
      <c r="A1057" s="19"/>
      <c r="B1057" s="63"/>
      <c r="C1057" s="332"/>
      <c r="D1057" s="61"/>
      <c r="E1057" s="61"/>
      <c r="F1057" s="62"/>
      <c r="G1057" s="61"/>
      <c r="H1057" s="63"/>
      <c r="I1057" s="19"/>
      <c r="J1057" s="82"/>
      <c r="K1057" s="82"/>
      <c r="L1057" s="22"/>
      <c r="M1057" s="22"/>
      <c r="N1057" s="25"/>
      <c r="O1057" s="60"/>
    </row>
    <row r="1058" spans="1:15">
      <c r="A1058" s="19">
        <v>353</v>
      </c>
      <c r="B1058" s="266" t="s">
        <v>194</v>
      </c>
      <c r="C1058" s="265" t="s">
        <v>386</v>
      </c>
      <c r="D1058" s="61" t="str">
        <f>Consultancy!D303</f>
        <v>plan</v>
      </c>
      <c r="E1058" s="61" t="s">
        <v>38</v>
      </c>
      <c r="F1058" s="62">
        <v>54000000</v>
      </c>
      <c r="G1058" s="79" t="s">
        <v>384</v>
      </c>
      <c r="H1058" s="63" t="s">
        <v>64</v>
      </c>
      <c r="I1058" s="235" t="s">
        <v>352</v>
      </c>
      <c r="J1058" s="82" t="str">
        <f>J1055</f>
        <v>Q1-Q4</v>
      </c>
      <c r="K1058" s="82" t="str">
        <f>K1055</f>
        <v>Q1-Q4</v>
      </c>
      <c r="L1058" s="82" t="str">
        <f>L1055</f>
        <v>Q1-Q4</v>
      </c>
      <c r="M1058" s="82" t="str">
        <f>M1055</f>
        <v>Q1-Q4</v>
      </c>
      <c r="N1058" s="25" t="str">
        <f>N1055</f>
        <v>Q1-Q4</v>
      </c>
      <c r="O1058" s="60"/>
    </row>
    <row r="1059" spans="1:15">
      <c r="A1059" s="19"/>
      <c r="B1059" s="63"/>
      <c r="C1059" s="332"/>
      <c r="D1059" s="61" t="str">
        <f>Consultancy!D304</f>
        <v>Actual</v>
      </c>
      <c r="E1059" s="61"/>
      <c r="F1059" s="62"/>
      <c r="G1059" s="61"/>
      <c r="H1059" s="63"/>
      <c r="I1059" s="19"/>
      <c r="J1059" s="82"/>
      <c r="K1059" s="82"/>
      <c r="L1059" s="22"/>
      <c r="M1059" s="22"/>
      <c r="N1059" s="25"/>
      <c r="O1059" s="60"/>
    </row>
    <row r="1060" spans="1:15">
      <c r="A1060" s="19"/>
      <c r="B1060" s="19"/>
      <c r="C1060" s="371"/>
      <c r="D1060" s="159"/>
      <c r="E1060" s="159"/>
      <c r="F1060" s="160"/>
      <c r="G1060" s="58"/>
      <c r="H1060" s="19"/>
      <c r="I1060" s="19"/>
      <c r="J1060" s="82"/>
      <c r="K1060" s="82"/>
      <c r="L1060" s="22"/>
      <c r="M1060" s="22"/>
      <c r="N1060" s="25"/>
      <c r="O1060" s="60"/>
    </row>
    <row r="1061" spans="1:15">
      <c r="A1061" s="19">
        <v>354</v>
      </c>
      <c r="B1061" s="85" t="str">
        <f>$B$1055</f>
        <v>REDD+</v>
      </c>
      <c r="C1061" s="370" t="str">
        <f>'[8]Non-consultancy-internal use'!$C$50</f>
        <v>Purchase of computer accessories and software</v>
      </c>
      <c r="D1061" s="61" t="str">
        <f>Consultancy!D306</f>
        <v>Plan</v>
      </c>
      <c r="E1061" s="61" t="s">
        <v>38</v>
      </c>
      <c r="F1061" s="62">
        <v>30000000</v>
      </c>
      <c r="G1061" s="268" t="str">
        <f>'[8]Non-consultancy-internal use'!$F$50</f>
        <v>GoU/Donor</v>
      </c>
      <c r="H1061" s="19" t="s">
        <v>64</v>
      </c>
      <c r="I1061" s="235" t="s">
        <v>352</v>
      </c>
      <c r="J1061" s="82" t="str">
        <f>J1058</f>
        <v>Q1-Q4</v>
      </c>
      <c r="K1061" s="82" t="str">
        <f>K1058</f>
        <v>Q1-Q4</v>
      </c>
      <c r="L1061" s="82" t="str">
        <f>L1058</f>
        <v>Q1-Q4</v>
      </c>
      <c r="M1061" s="82" t="str">
        <f>M1058</f>
        <v>Q1-Q4</v>
      </c>
      <c r="N1061" s="25" t="str">
        <f>N1058</f>
        <v>Q1-Q4</v>
      </c>
      <c r="O1061" s="60"/>
    </row>
    <row r="1062" spans="1:15">
      <c r="A1062" s="19"/>
      <c r="B1062" s="19"/>
      <c r="C1062" s="332"/>
      <c r="D1062" s="61" t="str">
        <f>Consultancy!D307</f>
        <v>Actaul</v>
      </c>
      <c r="E1062" s="61"/>
      <c r="F1062" s="62"/>
      <c r="G1062" s="61"/>
      <c r="H1062" s="19"/>
      <c r="I1062" s="19"/>
      <c r="J1062" s="82"/>
      <c r="K1062" s="82"/>
      <c r="L1062" s="22"/>
      <c r="M1062" s="22"/>
      <c r="N1062" s="25"/>
      <c r="O1062" s="60"/>
    </row>
    <row r="1063" spans="1:15">
      <c r="A1063" s="19"/>
      <c r="B1063" s="19"/>
      <c r="C1063" s="332"/>
      <c r="D1063" s="61"/>
      <c r="E1063" s="61"/>
      <c r="F1063" s="62"/>
      <c r="G1063" s="61"/>
      <c r="H1063" s="19"/>
      <c r="I1063" s="19"/>
      <c r="J1063" s="82"/>
      <c r="K1063" s="82"/>
      <c r="L1063" s="22"/>
      <c r="M1063" s="22"/>
      <c r="N1063" s="25"/>
      <c r="O1063" s="60"/>
    </row>
    <row r="1064" spans="1:15">
      <c r="A1064" s="19">
        <v>355</v>
      </c>
      <c r="B1064" s="85" t="str">
        <f>$B$1055</f>
        <v>REDD+</v>
      </c>
      <c r="C1064" s="370" t="str">
        <f>'[8]Non-consultancy-internal use'!$C$53</f>
        <v>Office Cleaning materials</v>
      </c>
      <c r="D1064" s="61" t="str">
        <f>Consultancy!D309</f>
        <v>plan</v>
      </c>
      <c r="E1064" s="61" t="s">
        <v>38</v>
      </c>
      <c r="F1064" s="62">
        <v>5000000</v>
      </c>
      <c r="G1064" s="268" t="str">
        <f>'[8]Non-consultancy-internal use'!$F$50</f>
        <v>GoU/Donor</v>
      </c>
      <c r="H1064" s="19" t="s">
        <v>387</v>
      </c>
      <c r="I1064" s="235" t="s">
        <v>352</v>
      </c>
      <c r="J1064" s="82" t="str">
        <f>J1061</f>
        <v>Q1-Q4</v>
      </c>
      <c r="K1064" s="82" t="str">
        <f>K1061</f>
        <v>Q1-Q4</v>
      </c>
      <c r="L1064" s="82" t="str">
        <f>L1061</f>
        <v>Q1-Q4</v>
      </c>
      <c r="M1064" s="82" t="str">
        <f>M1061</f>
        <v>Q1-Q4</v>
      </c>
      <c r="N1064" s="25" t="str">
        <f>N1061</f>
        <v>Q1-Q4</v>
      </c>
      <c r="O1064" s="60"/>
    </row>
    <row r="1065" spans="1:15">
      <c r="A1065" s="19"/>
      <c r="B1065" s="19"/>
      <c r="C1065" s="332"/>
      <c r="D1065" s="61" t="str">
        <f>Consultancy!D310</f>
        <v>actual</v>
      </c>
      <c r="E1065" s="61"/>
      <c r="F1065" s="62"/>
      <c r="G1065" s="61"/>
      <c r="H1065" s="19"/>
      <c r="I1065" s="19"/>
      <c r="J1065" s="82"/>
      <c r="K1065" s="82"/>
      <c r="L1065" s="22"/>
      <c r="M1065" s="22"/>
      <c r="N1065" s="25"/>
      <c r="O1065" s="60"/>
    </row>
    <row r="1066" spans="1:15">
      <c r="A1066" s="19"/>
      <c r="B1066" s="19"/>
      <c r="C1066" s="332"/>
      <c r="D1066" s="61"/>
      <c r="E1066" s="61"/>
      <c r="F1066" s="62"/>
      <c r="G1066" s="61"/>
      <c r="H1066" s="19"/>
      <c r="I1066" s="19"/>
      <c r="J1066" s="82"/>
      <c r="K1066" s="82"/>
      <c r="L1066" s="22"/>
      <c r="M1066" s="22"/>
      <c r="N1066" s="25"/>
      <c r="O1066" s="60"/>
    </row>
    <row r="1067" spans="1:15">
      <c r="A1067" s="19">
        <v>356</v>
      </c>
      <c r="B1067" s="85" t="str">
        <f>$B$1055</f>
        <v>REDD+</v>
      </c>
      <c r="C1067" s="370" t="str">
        <f>'[8]Non-consultancy-internal use'!$C$56</f>
        <v>Renovation of office building</v>
      </c>
      <c r="D1067" s="61" t="str">
        <f>Consultancy!D312</f>
        <v>Plan</v>
      </c>
      <c r="E1067" s="61" t="str">
        <f>E1064</f>
        <v>UGX</v>
      </c>
      <c r="F1067" s="62">
        <v>30000000</v>
      </c>
      <c r="G1067" s="61" t="str">
        <f>G1064</f>
        <v>GoU/Donor</v>
      </c>
      <c r="H1067" s="19" t="s">
        <v>64</v>
      </c>
      <c r="I1067" s="235" t="s">
        <v>352</v>
      </c>
      <c r="J1067" s="82" t="str">
        <f>J1064</f>
        <v>Q1-Q4</v>
      </c>
      <c r="K1067" s="82" t="str">
        <f>K1064</f>
        <v>Q1-Q4</v>
      </c>
      <c r="L1067" s="82" t="str">
        <f>L1064</f>
        <v>Q1-Q4</v>
      </c>
      <c r="M1067" s="82" t="str">
        <f>M1064</f>
        <v>Q1-Q4</v>
      </c>
      <c r="N1067" s="25" t="str">
        <f>N1064</f>
        <v>Q1-Q4</v>
      </c>
      <c r="O1067" s="60"/>
    </row>
    <row r="1068" spans="1:15">
      <c r="A1068" s="19"/>
      <c r="B1068" s="19"/>
      <c r="C1068" s="332"/>
      <c r="D1068" s="61" t="str">
        <f>Consultancy!D313</f>
        <v>Actual</v>
      </c>
      <c r="E1068" s="61"/>
      <c r="F1068" s="62"/>
      <c r="G1068" s="61"/>
      <c r="H1068" s="19"/>
      <c r="I1068" s="19"/>
      <c r="J1068" s="82"/>
      <c r="K1068" s="82"/>
      <c r="L1068" s="22"/>
      <c r="M1068" s="22"/>
      <c r="N1068" s="25"/>
      <c r="O1068" s="60"/>
    </row>
    <row r="1069" spans="1:15">
      <c r="A1069" s="19"/>
      <c r="B1069" s="19"/>
      <c r="C1069" s="332"/>
      <c r="D1069" s="61"/>
      <c r="E1069" s="61"/>
      <c r="F1069" s="62"/>
      <c r="G1069" s="61"/>
      <c r="H1069" s="19"/>
      <c r="I1069" s="19"/>
      <c r="J1069" s="82"/>
      <c r="K1069" s="82"/>
      <c r="L1069" s="22"/>
      <c r="M1069" s="22"/>
      <c r="N1069" s="25"/>
      <c r="O1069" s="60"/>
    </row>
    <row r="1070" spans="1:15">
      <c r="A1070" s="19">
        <v>357</v>
      </c>
      <c r="B1070" s="85" t="str">
        <f>$B$1067</f>
        <v>REDD+</v>
      </c>
      <c r="C1070" s="370" t="str">
        <f>'[8]Non-consultancy-internal use'!$C$59</f>
        <v>Purchase of  Office consumables, Toner</v>
      </c>
      <c r="D1070" s="61" t="str">
        <f>Consultancy!D315</f>
        <v>Plan</v>
      </c>
      <c r="E1070" s="61" t="str">
        <f>E1067</f>
        <v>UGX</v>
      </c>
      <c r="F1070" s="62">
        <v>15000000</v>
      </c>
      <c r="G1070" s="61" t="str">
        <f>G1067</f>
        <v>GoU/Donor</v>
      </c>
      <c r="H1070" s="19" t="str">
        <f>H1067</f>
        <v>RFQ</v>
      </c>
      <c r="I1070" s="235" t="s">
        <v>352</v>
      </c>
      <c r="J1070" s="82" t="str">
        <f>J1067</f>
        <v>Q1-Q4</v>
      </c>
      <c r="K1070" s="82" t="str">
        <f>K1067</f>
        <v>Q1-Q4</v>
      </c>
      <c r="L1070" s="82" t="str">
        <f>L1067</f>
        <v>Q1-Q4</v>
      </c>
      <c r="M1070" s="82" t="str">
        <f>M1067</f>
        <v>Q1-Q4</v>
      </c>
      <c r="N1070" s="25" t="str">
        <f>N1067</f>
        <v>Q1-Q4</v>
      </c>
      <c r="O1070" s="60"/>
    </row>
    <row r="1071" spans="1:15">
      <c r="A1071" s="19"/>
      <c r="B1071" s="19"/>
      <c r="C1071" s="332"/>
      <c r="D1071" s="61" t="str">
        <f>Consultancy!D316</f>
        <v>Actual</v>
      </c>
      <c r="E1071" s="61"/>
      <c r="F1071" s="62"/>
      <c r="G1071" s="61"/>
      <c r="H1071" s="19"/>
      <c r="I1071" s="19"/>
      <c r="J1071" s="82"/>
      <c r="K1071" s="82"/>
      <c r="L1071" s="22"/>
      <c r="M1071" s="22"/>
      <c r="N1071" s="25"/>
      <c r="O1071" s="60"/>
    </row>
    <row r="1072" spans="1:15">
      <c r="A1072" s="19"/>
      <c r="B1072" s="19"/>
      <c r="C1072" s="331"/>
      <c r="D1072" s="58"/>
      <c r="E1072" s="169"/>
      <c r="F1072" s="59"/>
      <c r="G1072" s="58"/>
      <c r="H1072" s="19"/>
      <c r="I1072" s="19"/>
      <c r="J1072" s="82"/>
      <c r="K1072" s="82"/>
      <c r="L1072" s="22"/>
      <c r="M1072" s="22"/>
      <c r="N1072" s="25"/>
      <c r="O1072" s="60"/>
    </row>
    <row r="1073" spans="1:15">
      <c r="A1073" s="19">
        <v>358</v>
      </c>
      <c r="B1073" s="85" t="str">
        <f>$B$1067</f>
        <v>REDD+</v>
      </c>
      <c r="C1073" s="363" t="str">
        <f>'[8]Non-consultancy-internal use'!$C$62</f>
        <v>Small Office Equipment</v>
      </c>
      <c r="D1073" s="58" t="str">
        <f>Consultancy!D318</f>
        <v>Plan</v>
      </c>
      <c r="E1073" s="169" t="s">
        <v>38</v>
      </c>
      <c r="F1073" s="59">
        <v>5000000</v>
      </c>
      <c r="G1073" s="267" t="str">
        <f>G1064</f>
        <v>GoU/Donor</v>
      </c>
      <c r="H1073" s="251" t="str">
        <f>H1064</f>
        <v xml:space="preserve">MICRO </v>
      </c>
      <c r="I1073" s="235" t="s">
        <v>352</v>
      </c>
      <c r="J1073" s="82" t="str">
        <f>J1070</f>
        <v>Q1-Q4</v>
      </c>
      <c r="K1073" s="82" t="str">
        <f>K1070</f>
        <v>Q1-Q4</v>
      </c>
      <c r="L1073" s="82" t="str">
        <f>L1070</f>
        <v>Q1-Q4</v>
      </c>
      <c r="M1073" s="82" t="str">
        <f>M1070</f>
        <v>Q1-Q4</v>
      </c>
      <c r="N1073" s="25" t="str">
        <f>N1070</f>
        <v>Q1-Q4</v>
      </c>
      <c r="O1073" s="60"/>
    </row>
    <row r="1074" spans="1:15">
      <c r="A1074" s="19"/>
      <c r="B1074" s="19"/>
      <c r="C1074" s="331"/>
      <c r="D1074" s="58" t="str">
        <f>Consultancy!D319</f>
        <v>Actual</v>
      </c>
      <c r="E1074" s="169"/>
      <c r="F1074" s="59"/>
      <c r="G1074" s="58"/>
      <c r="H1074" s="19"/>
      <c r="I1074" s="19"/>
      <c r="J1074" s="82"/>
      <c r="K1074" s="82"/>
      <c r="L1074" s="22"/>
      <c r="M1074" s="22"/>
      <c r="N1074" s="25"/>
      <c r="O1074" s="60"/>
    </row>
    <row r="1075" spans="1:15">
      <c r="A1075" s="19"/>
      <c r="B1075" s="19"/>
      <c r="C1075" s="331"/>
      <c r="D1075" s="58"/>
      <c r="E1075" s="169"/>
      <c r="F1075" s="59"/>
      <c r="G1075" s="58"/>
      <c r="H1075" s="19"/>
      <c r="I1075" s="19"/>
      <c r="J1075" s="82"/>
      <c r="K1075" s="82"/>
      <c r="L1075" s="22"/>
      <c r="M1075" s="22"/>
      <c r="N1075" s="25"/>
      <c r="O1075" s="60"/>
    </row>
    <row r="1076" spans="1:15">
      <c r="A1076" s="19">
        <v>359</v>
      </c>
      <c r="B1076" s="85" t="str">
        <f>$B$1067</f>
        <v>REDD+</v>
      </c>
      <c r="C1076" s="363" t="str">
        <f>'[8]Non-consultancy-internal use'!$C$65</f>
        <v>Purchase of Furniture &amp; Fittings, and Curtains</v>
      </c>
      <c r="D1076" s="58" t="str">
        <f>Consultancy!D321</f>
        <v>Plan</v>
      </c>
      <c r="E1076" s="169" t="s">
        <v>38</v>
      </c>
      <c r="F1076" s="59">
        <v>30000000</v>
      </c>
      <c r="G1076" s="58" t="str">
        <f>G1070</f>
        <v>GoU/Donor</v>
      </c>
      <c r="H1076" s="19" t="str">
        <f>H1070</f>
        <v>RFQ</v>
      </c>
      <c r="I1076" s="235" t="s">
        <v>352</v>
      </c>
      <c r="J1076" s="82" t="str">
        <f>J1073</f>
        <v>Q1-Q4</v>
      </c>
      <c r="K1076" s="82" t="str">
        <f>K1073</f>
        <v>Q1-Q4</v>
      </c>
      <c r="L1076" s="82" t="str">
        <f>L1073</f>
        <v>Q1-Q4</v>
      </c>
      <c r="M1076" s="82" t="str">
        <f>M1073</f>
        <v>Q1-Q4</v>
      </c>
      <c r="N1076" s="25" t="str">
        <f>N1073</f>
        <v>Q1-Q4</v>
      </c>
      <c r="O1076" s="60"/>
    </row>
    <row r="1077" spans="1:15">
      <c r="A1077" s="19"/>
      <c r="B1077" s="19"/>
      <c r="C1077" s="331"/>
      <c r="D1077" s="58" t="str">
        <f>Consultancy!D322</f>
        <v>Actual</v>
      </c>
      <c r="E1077" s="169"/>
      <c r="F1077" s="59"/>
      <c r="G1077" s="58"/>
      <c r="H1077" s="19"/>
      <c r="I1077" s="19"/>
      <c r="J1077" s="82"/>
      <c r="K1077" s="82"/>
      <c r="L1077" s="22"/>
      <c r="M1077" s="22"/>
      <c r="N1077" s="25"/>
      <c r="O1077" s="60"/>
    </row>
    <row r="1078" spans="1:15">
      <c r="A1078" s="19"/>
      <c r="B1078" s="19"/>
      <c r="C1078" s="331"/>
      <c r="D1078" s="58"/>
      <c r="E1078" s="169"/>
      <c r="F1078" s="59"/>
      <c r="G1078" s="58"/>
      <c r="H1078" s="19"/>
      <c r="I1078" s="19"/>
      <c r="J1078" s="82"/>
      <c r="K1078" s="82"/>
      <c r="L1078" s="22"/>
      <c r="M1078" s="22"/>
      <c r="N1078" s="25"/>
      <c r="O1078" s="60"/>
    </row>
    <row r="1079" spans="1:15">
      <c r="A1079" s="19">
        <v>360</v>
      </c>
      <c r="B1079" s="85" t="str">
        <f>$B$1067</f>
        <v>REDD+</v>
      </c>
      <c r="C1079" s="363" t="str">
        <f>'[8]Non-consultancy-internal use'!$C$68</f>
        <v>Media/Publicity, Website upgrades</v>
      </c>
      <c r="D1079" s="58" t="str">
        <f>Consultancy!D324</f>
        <v>plan</v>
      </c>
      <c r="E1079" s="169" t="s">
        <v>38</v>
      </c>
      <c r="F1079" s="59">
        <v>30000000</v>
      </c>
      <c r="G1079" s="58" t="str">
        <f>G1076</f>
        <v>GoU/Donor</v>
      </c>
      <c r="H1079" s="19" t="str">
        <f>H1076</f>
        <v>RFQ</v>
      </c>
      <c r="I1079" s="235" t="s">
        <v>352</v>
      </c>
      <c r="J1079" s="82" t="str">
        <f>J1076</f>
        <v>Q1-Q4</v>
      </c>
      <c r="K1079" s="82" t="str">
        <f>K1076</f>
        <v>Q1-Q4</v>
      </c>
      <c r="L1079" s="82" t="str">
        <f>L1076</f>
        <v>Q1-Q4</v>
      </c>
      <c r="M1079" s="82" t="str">
        <f>M1076</f>
        <v>Q1-Q4</v>
      </c>
      <c r="N1079" s="25" t="str">
        <f>N1076</f>
        <v>Q1-Q4</v>
      </c>
      <c r="O1079" s="60"/>
    </row>
    <row r="1080" spans="1:15">
      <c r="A1080" s="19"/>
      <c r="B1080" s="19"/>
      <c r="C1080" s="331"/>
      <c r="D1080" s="58" t="str">
        <f>Consultancy!D325</f>
        <v>Actual</v>
      </c>
      <c r="E1080" s="169"/>
      <c r="F1080" s="59"/>
      <c r="G1080" s="58"/>
      <c r="H1080" s="19"/>
      <c r="I1080" s="19"/>
      <c r="J1080" s="82"/>
      <c r="K1080" s="82"/>
      <c r="L1080" s="22"/>
      <c r="M1080" s="22"/>
      <c r="N1080" s="25"/>
      <c r="O1080" s="60"/>
    </row>
    <row r="1081" spans="1:15">
      <c r="A1081" s="19"/>
      <c r="B1081" s="19"/>
      <c r="C1081" s="331"/>
      <c r="D1081" s="58"/>
      <c r="E1081" s="169"/>
      <c r="F1081" s="59"/>
      <c r="G1081" s="58"/>
      <c r="H1081" s="19"/>
      <c r="I1081" s="19"/>
      <c r="J1081" s="82"/>
      <c r="K1081" s="82"/>
      <c r="L1081" s="22"/>
      <c r="M1081" s="22"/>
      <c r="N1081" s="25"/>
      <c r="O1081" s="60"/>
    </row>
    <row r="1082" spans="1:15">
      <c r="A1082" s="19">
        <v>361</v>
      </c>
      <c r="B1082" s="85" t="str">
        <f>$B$1079</f>
        <v>REDD+</v>
      </c>
      <c r="C1082" s="363" t="str">
        <f>'[8]Non-consultancy-internal use'!$C$71</f>
        <v>Magazines. Periodicals &amp; Newspapers</v>
      </c>
      <c r="D1082" s="58" t="str">
        <f>Consultancy!D327</f>
        <v>Plan</v>
      </c>
      <c r="E1082" s="264" t="s">
        <v>38</v>
      </c>
      <c r="F1082" s="59">
        <v>15000000</v>
      </c>
      <c r="G1082" s="264" t="str">
        <f>G1079</f>
        <v>GoU/Donor</v>
      </c>
      <c r="H1082" s="19" t="str">
        <f>H1079</f>
        <v>RFQ</v>
      </c>
      <c r="I1082" s="235" t="s">
        <v>352</v>
      </c>
      <c r="J1082" s="82" t="str">
        <f>J1079</f>
        <v>Q1-Q4</v>
      </c>
      <c r="K1082" s="82" t="str">
        <f>K1079</f>
        <v>Q1-Q4</v>
      </c>
      <c r="L1082" s="82" t="str">
        <f>L1079</f>
        <v>Q1-Q4</v>
      </c>
      <c r="M1082" s="82" t="str">
        <f>M1079</f>
        <v>Q1-Q4</v>
      </c>
      <c r="N1082" s="25" t="str">
        <f>N1079</f>
        <v>Q1-Q4</v>
      </c>
      <c r="O1082" s="60"/>
    </row>
    <row r="1083" spans="1:15">
      <c r="A1083" s="19"/>
      <c r="B1083" s="19"/>
      <c r="C1083" s="331"/>
      <c r="D1083" s="58" t="str">
        <f>Consultancy!D328</f>
        <v>Actual</v>
      </c>
      <c r="E1083" s="169"/>
      <c r="F1083" s="59"/>
      <c r="G1083" s="58"/>
      <c r="H1083" s="19"/>
      <c r="I1083" s="19"/>
      <c r="J1083" s="82"/>
      <c r="K1083" s="82"/>
      <c r="L1083" s="22"/>
      <c r="M1083" s="22"/>
      <c r="N1083" s="25"/>
      <c r="O1083" s="60"/>
    </row>
    <row r="1084" spans="1:15">
      <c r="A1084" s="19"/>
      <c r="B1084" s="85"/>
      <c r="C1084" s="331"/>
      <c r="D1084" s="58"/>
      <c r="E1084" s="169"/>
      <c r="F1084" s="59"/>
      <c r="G1084" s="58"/>
      <c r="H1084" s="19"/>
      <c r="I1084" s="19"/>
      <c r="J1084" s="82"/>
      <c r="K1084" s="82"/>
      <c r="L1084" s="22"/>
      <c r="M1084" s="22"/>
      <c r="N1084" s="22"/>
      <c r="O1084" s="60"/>
    </row>
    <row r="1085" spans="1:15">
      <c r="A1085" s="19">
        <v>362</v>
      </c>
      <c r="B1085" s="85" t="str">
        <f>$B$1079</f>
        <v>REDD+</v>
      </c>
      <c r="C1085" s="363" t="str">
        <f>'[8]Non-consultancy-internal use'!$C$74</f>
        <v>Welfare and Entertainment</v>
      </c>
      <c r="D1085" s="58" t="str">
        <f>Consultancy!D330</f>
        <v>Plan</v>
      </c>
      <c r="E1085" s="264" t="s">
        <v>38</v>
      </c>
      <c r="F1085" s="59">
        <v>20000000</v>
      </c>
      <c r="G1085" s="264" t="str">
        <f>G1082</f>
        <v>GoU/Donor</v>
      </c>
      <c r="H1085" s="19" t="str">
        <f>H1082</f>
        <v>RFQ</v>
      </c>
      <c r="I1085" s="235" t="s">
        <v>352</v>
      </c>
      <c r="J1085" s="82" t="str">
        <f>J1082</f>
        <v>Q1-Q4</v>
      </c>
      <c r="K1085" s="82" t="str">
        <f>K1082</f>
        <v>Q1-Q4</v>
      </c>
      <c r="L1085" s="82" t="str">
        <f>L1082</f>
        <v>Q1-Q4</v>
      </c>
      <c r="M1085" s="82" t="str">
        <f>M1082</f>
        <v>Q1-Q4</v>
      </c>
      <c r="N1085" s="25" t="str">
        <f>N1082</f>
        <v>Q1-Q4</v>
      </c>
      <c r="O1085" s="60"/>
    </row>
    <row r="1086" spans="1:15">
      <c r="A1086" s="19"/>
      <c r="B1086" s="19"/>
      <c r="C1086" s="331"/>
      <c r="D1086" s="58" t="str">
        <f>Consultancy!D331</f>
        <v>Actual</v>
      </c>
      <c r="E1086" s="169"/>
      <c r="F1086" s="59"/>
      <c r="G1086" s="58"/>
      <c r="H1086" s="19"/>
      <c r="I1086" s="19"/>
      <c r="J1086" s="82"/>
      <c r="K1086" s="82"/>
      <c r="L1086" s="22"/>
      <c r="M1086" s="22"/>
      <c r="N1086" s="25"/>
      <c r="O1086" s="60"/>
    </row>
    <row r="1087" spans="1:15">
      <c r="A1087" s="19"/>
      <c r="B1087" s="85"/>
      <c r="C1087" s="331"/>
      <c r="D1087" s="58"/>
      <c r="E1087" s="169"/>
      <c r="F1087" s="59"/>
      <c r="G1087" s="58"/>
      <c r="H1087" s="19"/>
      <c r="I1087" s="19"/>
      <c r="J1087" s="82"/>
      <c r="K1087" s="82"/>
      <c r="L1087" s="22"/>
      <c r="M1087" s="22"/>
      <c r="N1087" s="25"/>
      <c r="O1087" s="60"/>
    </row>
    <row r="1088" spans="1:15">
      <c r="A1088" s="19">
        <v>363</v>
      </c>
      <c r="B1088" s="85" t="str">
        <f>$B$1079</f>
        <v>REDD+</v>
      </c>
      <c r="C1088" s="360" t="str">
        <f>'[8]Non-consultancy-internal use'!$C$47</f>
        <v>Staff training</v>
      </c>
      <c r="D1088" s="58" t="str">
        <f>Consultancy!D333</f>
        <v>Plan</v>
      </c>
      <c r="E1088" s="169" t="str">
        <f>E1085</f>
        <v>UGX</v>
      </c>
      <c r="F1088" s="30">
        <f>F1085</f>
        <v>20000000</v>
      </c>
      <c r="G1088" s="19" t="str">
        <f>G1085</f>
        <v>GoU/Donor</v>
      </c>
      <c r="H1088" s="19" t="str">
        <f>H1085</f>
        <v>RFQ</v>
      </c>
      <c r="I1088" s="235" t="s">
        <v>352</v>
      </c>
      <c r="J1088" s="82" t="str">
        <f>J1085</f>
        <v>Q1-Q4</v>
      </c>
      <c r="K1088" s="82" t="str">
        <f>K1085</f>
        <v>Q1-Q4</v>
      </c>
      <c r="L1088" s="82" t="str">
        <f>L1085</f>
        <v>Q1-Q4</v>
      </c>
      <c r="M1088" s="82" t="str">
        <f>M1085</f>
        <v>Q1-Q4</v>
      </c>
      <c r="N1088" s="25" t="str">
        <f>N1085</f>
        <v>Q1-Q4</v>
      </c>
      <c r="O1088" s="60"/>
    </row>
    <row r="1089" spans="1:15">
      <c r="A1089" s="19"/>
      <c r="B1089" s="19"/>
      <c r="C1089" s="331"/>
      <c r="D1089" s="58" t="str">
        <f>Consultancy!D334</f>
        <v>Actual</v>
      </c>
      <c r="E1089" s="169"/>
      <c r="F1089" s="59"/>
      <c r="G1089" s="58"/>
      <c r="H1089" s="19"/>
      <c r="I1089" s="19"/>
      <c r="J1089" s="82"/>
      <c r="K1089" s="82"/>
      <c r="L1089" s="22"/>
      <c r="M1089" s="22"/>
      <c r="N1089" s="25"/>
      <c r="O1089" s="60"/>
    </row>
    <row r="1090" spans="1:15">
      <c r="A1090" s="19"/>
      <c r="B1090" s="19"/>
      <c r="C1090" s="331"/>
      <c r="D1090" s="58"/>
      <c r="E1090" s="169"/>
      <c r="F1090" s="59"/>
      <c r="G1090" s="58"/>
      <c r="H1090" s="19"/>
      <c r="I1090" s="19"/>
      <c r="J1090" s="82"/>
      <c r="K1090" s="82"/>
      <c r="L1090" s="22"/>
      <c r="M1090" s="22"/>
      <c r="N1090" s="25"/>
      <c r="O1090" s="60"/>
    </row>
    <row r="1091" spans="1:15">
      <c r="A1091" s="19">
        <v>364</v>
      </c>
      <c r="B1091" s="85" t="str">
        <f>$B$1079</f>
        <v>REDD+</v>
      </c>
      <c r="C1091" s="363" t="str">
        <f>'[8]Non-consultancy-internal use'!$C$26</f>
        <v>Electricity</v>
      </c>
      <c r="D1091" s="58" t="str">
        <f>Consultancy!D336</f>
        <v>Plan</v>
      </c>
      <c r="E1091" s="169" t="s">
        <v>38</v>
      </c>
      <c r="F1091" s="59">
        <v>4000000</v>
      </c>
      <c r="G1091" s="58" t="s">
        <v>63</v>
      </c>
      <c r="H1091" s="19" t="s">
        <v>288</v>
      </c>
      <c r="I1091" s="235" t="s">
        <v>352</v>
      </c>
      <c r="J1091" s="82" t="str">
        <f>J1088</f>
        <v>Q1-Q4</v>
      </c>
      <c r="K1091" s="82" t="str">
        <f>K1088</f>
        <v>Q1-Q4</v>
      </c>
      <c r="L1091" s="82" t="str">
        <f>L1088</f>
        <v>Q1-Q4</v>
      </c>
      <c r="M1091" s="82" t="str">
        <f>M1088</f>
        <v>Q1-Q4</v>
      </c>
      <c r="N1091" s="25" t="str">
        <f>N1088</f>
        <v>Q1-Q4</v>
      </c>
      <c r="O1091" s="60"/>
    </row>
    <row r="1092" spans="1:15">
      <c r="A1092" s="19"/>
      <c r="B1092" s="19"/>
      <c r="C1092" s="331"/>
      <c r="D1092" s="58" t="str">
        <f>Consultancy!D337</f>
        <v>Actual</v>
      </c>
      <c r="E1092" s="169"/>
      <c r="F1092" s="59"/>
      <c r="G1092" s="58"/>
      <c r="H1092" s="19"/>
      <c r="I1092" s="19"/>
      <c r="J1092" s="82"/>
      <c r="K1092" s="82"/>
      <c r="L1092" s="22"/>
      <c r="M1092" s="22"/>
      <c r="N1092" s="25"/>
      <c r="O1092" s="60"/>
    </row>
    <row r="1093" spans="1:15">
      <c r="A1093" s="19"/>
      <c r="B1093" s="85"/>
      <c r="C1093" s="331"/>
      <c r="D1093" s="58"/>
      <c r="E1093" s="169"/>
      <c r="F1093" s="59"/>
      <c r="G1093" s="58"/>
      <c r="H1093" s="19"/>
      <c r="I1093" s="19"/>
      <c r="J1093" s="82"/>
      <c r="K1093" s="82"/>
      <c r="L1093" s="22"/>
      <c r="M1093" s="22"/>
      <c r="N1093" s="25"/>
      <c r="O1093" s="60"/>
    </row>
    <row r="1094" spans="1:15">
      <c r="A1094" s="19">
        <v>365</v>
      </c>
      <c r="B1094" s="85" t="str">
        <f>$B$1079</f>
        <v>REDD+</v>
      </c>
      <c r="C1094" s="331" t="s">
        <v>388</v>
      </c>
      <c r="D1094" s="58" t="str">
        <f>Consultancy!D339</f>
        <v>Plan</v>
      </c>
      <c r="E1094" s="169" t="s">
        <v>38</v>
      </c>
      <c r="F1094" s="59">
        <v>4000000</v>
      </c>
      <c r="G1094" s="58" t="s">
        <v>63</v>
      </c>
      <c r="H1094" s="19" t="s">
        <v>288</v>
      </c>
      <c r="I1094" s="235" t="s">
        <v>352</v>
      </c>
      <c r="J1094" s="82" t="str">
        <f>J1091</f>
        <v>Q1-Q4</v>
      </c>
      <c r="K1094" s="82" t="str">
        <f>K1091</f>
        <v>Q1-Q4</v>
      </c>
      <c r="L1094" s="82" t="str">
        <f>L1091</f>
        <v>Q1-Q4</v>
      </c>
      <c r="M1094" s="82" t="str">
        <f>M1091</f>
        <v>Q1-Q4</v>
      </c>
      <c r="N1094" s="25" t="str">
        <f>N1091</f>
        <v>Q1-Q4</v>
      </c>
      <c r="O1094" s="60"/>
    </row>
    <row r="1095" spans="1:15">
      <c r="A1095" s="19"/>
      <c r="B1095" s="19"/>
      <c r="C1095" s="331"/>
      <c r="D1095" s="58" t="str">
        <f>Consultancy!D340</f>
        <v>Actual</v>
      </c>
      <c r="E1095" s="169"/>
      <c r="F1095" s="59"/>
      <c r="G1095" s="58"/>
      <c r="H1095" s="19"/>
      <c r="I1095" s="19"/>
      <c r="J1095" s="82"/>
      <c r="K1095" s="82"/>
      <c r="L1095" s="22"/>
      <c r="M1095" s="22"/>
      <c r="N1095" s="25"/>
      <c r="O1095" s="60"/>
    </row>
    <row r="1096" spans="1:15">
      <c r="A1096" s="19"/>
      <c r="B1096" s="85"/>
      <c r="C1096" s="331"/>
      <c r="D1096" s="58"/>
      <c r="E1096" s="169"/>
      <c r="F1096" s="59"/>
      <c r="G1096" s="58"/>
      <c r="H1096" s="19"/>
      <c r="I1096" s="19"/>
      <c r="J1096" s="82"/>
      <c r="K1096" s="82"/>
      <c r="L1096" s="22"/>
      <c r="M1096" s="22"/>
      <c r="N1096" s="25"/>
      <c r="O1096" s="60"/>
    </row>
    <row r="1097" spans="1:15">
      <c r="A1097" s="19">
        <v>366</v>
      </c>
      <c r="B1097" s="85" t="str">
        <f>$B$1079</f>
        <v>REDD+</v>
      </c>
      <c r="C1097" s="363" t="str">
        <f>'[8]Non-consultancy-internal use'!$C$23</f>
        <v>Telecommunications</v>
      </c>
      <c r="D1097" s="58" t="str">
        <f>Consultancy!D342</f>
        <v>Plan</v>
      </c>
      <c r="E1097" s="264" t="s">
        <v>38</v>
      </c>
      <c r="F1097" s="59">
        <v>4000000</v>
      </c>
      <c r="G1097" s="264" t="s">
        <v>63</v>
      </c>
      <c r="H1097" s="19" t="s">
        <v>288</v>
      </c>
      <c r="I1097" s="235" t="s">
        <v>352</v>
      </c>
      <c r="J1097" s="82" t="str">
        <f>J1094</f>
        <v>Q1-Q4</v>
      </c>
      <c r="K1097" s="82" t="str">
        <f>K1094</f>
        <v>Q1-Q4</v>
      </c>
      <c r="L1097" s="82" t="str">
        <f>L1094</f>
        <v>Q1-Q4</v>
      </c>
      <c r="M1097" s="82" t="str">
        <f>M1094</f>
        <v>Q1-Q4</v>
      </c>
      <c r="N1097" s="25" t="str">
        <f>N1094</f>
        <v>Q1-Q4</v>
      </c>
      <c r="O1097" s="60"/>
    </row>
    <row r="1098" spans="1:15">
      <c r="A1098" s="19"/>
      <c r="B1098" s="19"/>
      <c r="C1098" s="331"/>
      <c r="D1098" s="58" t="str">
        <f>Consultancy!D343</f>
        <v>Actual</v>
      </c>
      <c r="E1098" s="169"/>
      <c r="F1098" s="59"/>
      <c r="G1098" s="58"/>
      <c r="H1098" s="19"/>
      <c r="I1098" s="19"/>
      <c r="J1098" s="82"/>
      <c r="K1098" s="82"/>
      <c r="L1098" s="22"/>
      <c r="M1098" s="22"/>
      <c r="N1098" s="25"/>
      <c r="O1098" s="60"/>
    </row>
    <row r="1099" spans="1:15">
      <c r="A1099" s="19"/>
      <c r="B1099" s="85"/>
      <c r="C1099" s="331"/>
      <c r="D1099" s="58"/>
      <c r="E1099" s="169"/>
      <c r="F1099" s="59"/>
      <c r="G1099" s="58"/>
      <c r="H1099" s="19"/>
      <c r="I1099" s="19"/>
      <c r="J1099" s="82"/>
      <c r="K1099" s="82"/>
      <c r="L1099" s="22"/>
      <c r="M1099" s="22"/>
      <c r="N1099" s="25"/>
      <c r="O1099" s="60"/>
    </row>
    <row r="1100" spans="1:15">
      <c r="A1100" s="19">
        <v>367</v>
      </c>
      <c r="B1100" s="85" t="str">
        <f>$B$1079</f>
        <v>REDD+</v>
      </c>
      <c r="C1100" s="363" t="str">
        <f>'[8]Non-consultancy-internal use'!$C$11</f>
        <v>Travel Abroad</v>
      </c>
      <c r="D1100" s="58" t="str">
        <f>Consultancy!D345</f>
        <v>Plan</v>
      </c>
      <c r="E1100" s="169" t="s">
        <v>38</v>
      </c>
      <c r="F1100" s="59">
        <v>50000000</v>
      </c>
      <c r="G1100" s="58" t="str">
        <f>$G$1097</f>
        <v>GOU</v>
      </c>
      <c r="H1100" s="19" t="s">
        <v>289</v>
      </c>
      <c r="I1100" s="235" t="str">
        <f t="shared" ref="I1100:N1100" si="41">I1097</f>
        <v>Lumpsum</v>
      </c>
      <c r="J1100" s="82" t="str">
        <f t="shared" si="41"/>
        <v>Q1-Q4</v>
      </c>
      <c r="K1100" s="82" t="str">
        <f t="shared" si="41"/>
        <v>Q1-Q4</v>
      </c>
      <c r="L1100" s="82" t="str">
        <f t="shared" si="41"/>
        <v>Q1-Q4</v>
      </c>
      <c r="M1100" s="82" t="str">
        <f t="shared" si="41"/>
        <v>Q1-Q4</v>
      </c>
      <c r="N1100" s="25" t="str">
        <f t="shared" si="41"/>
        <v>Q1-Q4</v>
      </c>
      <c r="O1100" s="60"/>
    </row>
    <row r="1101" spans="1:15">
      <c r="A1101" s="19"/>
      <c r="B1101" s="19"/>
      <c r="C1101" s="331"/>
      <c r="D1101" s="58" t="str">
        <f>Consultancy!D346</f>
        <v>Actual</v>
      </c>
      <c r="E1101" s="169"/>
      <c r="F1101" s="59"/>
      <c r="G1101" s="58"/>
      <c r="H1101" s="19"/>
      <c r="I1101" s="19"/>
      <c r="J1101" s="82"/>
      <c r="K1101" s="82"/>
      <c r="L1101" s="22"/>
      <c r="M1101" s="22"/>
      <c r="N1101" s="25"/>
      <c r="O1101" s="60"/>
    </row>
    <row r="1102" spans="1:15">
      <c r="A1102" s="19"/>
      <c r="B1102" s="85"/>
      <c r="C1102" s="331"/>
      <c r="D1102" s="58"/>
      <c r="E1102" s="169"/>
      <c r="F1102" s="59"/>
      <c r="G1102" s="58"/>
      <c r="H1102" s="19"/>
      <c r="I1102" s="19"/>
      <c r="J1102" s="82"/>
      <c r="K1102" s="82"/>
      <c r="L1102" s="22"/>
      <c r="M1102" s="80"/>
      <c r="N1102" s="80"/>
      <c r="O1102" s="60"/>
    </row>
    <row r="1103" spans="1:15" ht="42.75">
      <c r="A1103" s="19">
        <v>368</v>
      </c>
      <c r="B1103" s="19" t="s">
        <v>390</v>
      </c>
      <c r="C1103" s="329" t="s">
        <v>391</v>
      </c>
      <c r="D1103" s="58" t="str">
        <f>Consultancy!D348</f>
        <v>Plan</v>
      </c>
      <c r="E1103" s="169" t="s">
        <v>38</v>
      </c>
      <c r="F1103" s="59">
        <v>160000000</v>
      </c>
      <c r="G1103" s="58" t="s">
        <v>63</v>
      </c>
      <c r="H1103" s="19" t="s">
        <v>75</v>
      </c>
      <c r="I1103" s="19" t="s">
        <v>50</v>
      </c>
      <c r="J1103" s="82">
        <v>43677</v>
      </c>
      <c r="K1103" s="82">
        <f>J1103+20</f>
        <v>43697</v>
      </c>
      <c r="L1103" s="82">
        <f>K1103+20</f>
        <v>43717</v>
      </c>
      <c r="M1103" s="82">
        <f>L1103+20</f>
        <v>43737</v>
      </c>
      <c r="N1103" s="82">
        <f>M1103+20</f>
        <v>43757</v>
      </c>
      <c r="O1103" s="60"/>
    </row>
    <row r="1104" spans="1:15">
      <c r="A1104" s="19"/>
      <c r="B1104" s="19"/>
      <c r="C1104" s="331"/>
      <c r="D1104" s="58" t="str">
        <f>Consultancy!D349</f>
        <v>Actual</v>
      </c>
      <c r="E1104" s="169"/>
      <c r="F1104" s="59"/>
      <c r="G1104" s="58"/>
      <c r="H1104" s="19"/>
      <c r="I1104" s="19"/>
      <c r="J1104" s="82"/>
      <c r="K1104" s="82"/>
      <c r="L1104" s="22"/>
      <c r="M1104" s="22"/>
      <c r="N1104" s="25"/>
      <c r="O1104" s="60"/>
    </row>
    <row r="1105" spans="1:15">
      <c r="A1105" s="19"/>
      <c r="B1105" s="85"/>
      <c r="C1105" s="331"/>
      <c r="D1105" s="58"/>
      <c r="E1105" s="169"/>
      <c r="F1105" s="59"/>
      <c r="G1105" s="58"/>
      <c r="H1105" s="19"/>
      <c r="I1105" s="19"/>
      <c r="J1105" s="244"/>
      <c r="K1105" s="244"/>
      <c r="L1105" s="81"/>
      <c r="M1105" s="81"/>
      <c r="N1105" s="81"/>
      <c r="O1105" s="60"/>
    </row>
    <row r="1106" spans="1:15" ht="42.75">
      <c r="A1106" s="19">
        <v>369</v>
      </c>
      <c r="B1106" s="19" t="s">
        <v>390</v>
      </c>
      <c r="C1106" s="329" t="s">
        <v>392</v>
      </c>
      <c r="D1106" s="58" t="str">
        <f>Consultancy!D351</f>
        <v>Plan</v>
      </c>
      <c r="E1106" s="270" t="s">
        <v>38</v>
      </c>
      <c r="F1106" s="59">
        <v>80000000</v>
      </c>
      <c r="G1106" s="58" t="s">
        <v>63</v>
      </c>
      <c r="H1106" s="19" t="s">
        <v>289</v>
      </c>
      <c r="I1106" s="19" t="s">
        <v>50</v>
      </c>
      <c r="J1106" s="82">
        <f>J1103</f>
        <v>43677</v>
      </c>
      <c r="K1106" s="82">
        <f>K1103</f>
        <v>43697</v>
      </c>
      <c r="L1106" s="82">
        <f>L1103</f>
        <v>43717</v>
      </c>
      <c r="M1106" s="82">
        <f>M1103</f>
        <v>43737</v>
      </c>
      <c r="N1106" s="25">
        <f>N1103</f>
        <v>43757</v>
      </c>
      <c r="O1106" s="60"/>
    </row>
    <row r="1107" spans="1:15">
      <c r="A1107" s="19"/>
      <c r="B1107" s="19"/>
      <c r="C1107" s="329"/>
      <c r="D1107" s="270" t="s">
        <v>37</v>
      </c>
      <c r="E1107" s="270"/>
      <c r="F1107" s="59"/>
      <c r="G1107" s="270"/>
      <c r="H1107" s="19"/>
      <c r="I1107" s="19"/>
      <c r="J1107" s="82"/>
      <c r="K1107" s="82"/>
      <c r="L1107" s="82"/>
      <c r="M1107" s="82"/>
      <c r="N1107" s="25"/>
      <c r="O1107" s="60"/>
    </row>
    <row r="1108" spans="1:15">
      <c r="A1108" s="19"/>
      <c r="B1108" s="19"/>
      <c r="C1108" s="331"/>
      <c r="D1108" s="58"/>
      <c r="E1108" s="169"/>
      <c r="F1108" s="59"/>
      <c r="G1108" s="58"/>
      <c r="H1108" s="19"/>
      <c r="I1108" s="19"/>
      <c r="J1108" s="82"/>
      <c r="K1108" s="82"/>
      <c r="L1108" s="22"/>
      <c r="M1108" s="22"/>
      <c r="N1108" s="25"/>
      <c r="O1108" s="60"/>
    </row>
    <row r="1109" spans="1:15" ht="42.75">
      <c r="A1109" s="19">
        <v>370</v>
      </c>
      <c r="B1109" s="19" t="s">
        <v>390</v>
      </c>
      <c r="C1109" s="329" t="s">
        <v>393</v>
      </c>
      <c r="D1109" s="58" t="s">
        <v>31</v>
      </c>
      <c r="E1109" s="270" t="s">
        <v>38</v>
      </c>
      <c r="F1109" s="59">
        <v>200000000</v>
      </c>
      <c r="G1109" s="58" t="s">
        <v>63</v>
      </c>
      <c r="H1109" s="19" t="str">
        <f>H1106</f>
        <v>RFP</v>
      </c>
      <c r="I1109" s="19" t="s">
        <v>50</v>
      </c>
      <c r="J1109" s="82">
        <f>J1106</f>
        <v>43677</v>
      </c>
      <c r="K1109" s="82">
        <f>K1106</f>
        <v>43697</v>
      </c>
      <c r="L1109" s="22">
        <f>L1106</f>
        <v>43717</v>
      </c>
      <c r="M1109" s="82">
        <f>M1106</f>
        <v>43737</v>
      </c>
      <c r="N1109" s="25">
        <f>N1106</f>
        <v>43757</v>
      </c>
      <c r="O1109" s="60"/>
    </row>
    <row r="1110" spans="1:15">
      <c r="A1110" s="19"/>
      <c r="B1110" s="19"/>
      <c r="C1110" s="331"/>
      <c r="D1110" s="58" t="s">
        <v>27</v>
      </c>
      <c r="E1110" s="169"/>
      <c r="F1110" s="59"/>
      <c r="G1110" s="58"/>
      <c r="H1110" s="19"/>
      <c r="I1110" s="19"/>
      <c r="J1110" s="82"/>
      <c r="K1110" s="82"/>
      <c r="L1110" s="22"/>
      <c r="M1110" s="22"/>
      <c r="N1110" s="25"/>
      <c r="O1110" s="60"/>
    </row>
    <row r="1111" spans="1:15">
      <c r="A1111" s="19"/>
      <c r="B1111" s="19"/>
      <c r="C1111" s="331"/>
      <c r="D1111" s="58"/>
      <c r="E1111" s="169"/>
      <c r="F1111" s="59"/>
      <c r="G1111" s="58"/>
      <c r="H1111" s="19"/>
      <c r="I1111" s="19"/>
      <c r="J1111" s="82"/>
      <c r="K1111" s="82"/>
      <c r="L1111" s="22"/>
      <c r="M1111" s="22"/>
      <c r="N1111" s="25"/>
      <c r="O1111" s="60"/>
    </row>
    <row r="1112" spans="1:15" ht="103.5">
      <c r="A1112" s="19">
        <v>371</v>
      </c>
      <c r="B1112" s="19" t="s">
        <v>390</v>
      </c>
      <c r="C1112" s="329" t="s">
        <v>394</v>
      </c>
      <c r="D1112" s="58" t="s">
        <v>31</v>
      </c>
      <c r="E1112" s="169" t="s">
        <v>38</v>
      </c>
      <c r="F1112" s="59">
        <v>150000000</v>
      </c>
      <c r="G1112" s="58" t="s">
        <v>63</v>
      </c>
      <c r="H1112" s="19" t="s">
        <v>75</v>
      </c>
      <c r="I1112" s="19" t="s">
        <v>50</v>
      </c>
      <c r="J1112" s="82">
        <f>J1109</f>
        <v>43677</v>
      </c>
      <c r="K1112" s="82">
        <f>K1109</f>
        <v>43697</v>
      </c>
      <c r="L1112" s="22">
        <f>L1109</f>
        <v>43717</v>
      </c>
      <c r="M1112" s="82">
        <f>M1109</f>
        <v>43737</v>
      </c>
      <c r="N1112" s="25">
        <f>N1109</f>
        <v>43757</v>
      </c>
      <c r="O1112" s="60"/>
    </row>
    <row r="1113" spans="1:15">
      <c r="A1113" s="19"/>
      <c r="B1113" s="19"/>
      <c r="C1113" s="331"/>
      <c r="D1113" s="58" t="s">
        <v>27</v>
      </c>
      <c r="E1113" s="169"/>
      <c r="F1113" s="59"/>
      <c r="G1113" s="58"/>
      <c r="H1113" s="19"/>
      <c r="I1113" s="19"/>
      <c r="J1113" s="82"/>
      <c r="K1113" s="82"/>
      <c r="L1113" s="22"/>
      <c r="M1113" s="22"/>
      <c r="N1113" s="25"/>
      <c r="O1113" s="60"/>
    </row>
    <row r="1114" spans="1:15">
      <c r="A1114" s="19"/>
      <c r="B1114" s="19"/>
      <c r="C1114" s="331"/>
      <c r="D1114" s="58"/>
      <c r="E1114" s="169"/>
      <c r="F1114" s="59"/>
      <c r="G1114" s="58"/>
      <c r="H1114" s="19"/>
      <c r="I1114" s="19"/>
      <c r="J1114" s="82"/>
      <c r="K1114" s="82"/>
      <c r="L1114" s="22"/>
      <c r="M1114" s="22"/>
      <c r="N1114" s="25"/>
      <c r="O1114" s="60"/>
    </row>
    <row r="1115" spans="1:15">
      <c r="A1115" s="19">
        <v>372</v>
      </c>
      <c r="B1115" s="19" t="s">
        <v>390</v>
      </c>
      <c r="C1115" s="331" t="s">
        <v>395</v>
      </c>
      <c r="D1115" s="58" t="s">
        <v>31</v>
      </c>
      <c r="E1115" s="169" t="s">
        <v>38</v>
      </c>
      <c r="F1115" s="59">
        <v>240000000</v>
      </c>
      <c r="G1115" s="58" t="s">
        <v>63</v>
      </c>
      <c r="H1115" s="19" t="s">
        <v>65</v>
      </c>
      <c r="I1115" s="19" t="s">
        <v>50</v>
      </c>
      <c r="J1115" s="82">
        <f>J1112</f>
        <v>43677</v>
      </c>
      <c r="K1115" s="82">
        <f>K1112</f>
        <v>43697</v>
      </c>
      <c r="L1115" s="22">
        <f>L1112</f>
        <v>43717</v>
      </c>
      <c r="M1115" s="82">
        <f>M1112</f>
        <v>43737</v>
      </c>
      <c r="N1115" s="25">
        <f>N1112</f>
        <v>43757</v>
      </c>
      <c r="O1115" s="60"/>
    </row>
    <row r="1116" spans="1:15">
      <c r="A1116" s="19"/>
      <c r="B1116" s="19"/>
      <c r="C1116" s="331"/>
      <c r="D1116" s="58" t="s">
        <v>27</v>
      </c>
      <c r="E1116" s="169"/>
      <c r="F1116" s="19"/>
      <c r="G1116" s="58"/>
      <c r="H1116" s="19"/>
      <c r="I1116" s="19"/>
      <c r="J1116" s="82"/>
      <c r="K1116" s="82"/>
      <c r="L1116" s="22"/>
      <c r="M1116" s="22"/>
      <c r="N1116" s="25"/>
      <c r="O1116" s="60"/>
    </row>
    <row r="1117" spans="1:15">
      <c r="A1117" s="19"/>
      <c r="B1117" s="19"/>
      <c r="C1117" s="331"/>
      <c r="D1117" s="58"/>
      <c r="E1117" s="169"/>
      <c r="F1117" s="19"/>
      <c r="G1117" s="58"/>
      <c r="H1117" s="19"/>
      <c r="I1117" s="19"/>
      <c r="J1117" s="82"/>
      <c r="K1117" s="82"/>
      <c r="L1117" s="22"/>
      <c r="M1117" s="22"/>
      <c r="N1117" s="25"/>
      <c r="O1117" s="60"/>
    </row>
    <row r="1118" spans="1:15" ht="42.75">
      <c r="A1118" s="19">
        <v>373</v>
      </c>
      <c r="B1118" s="19" t="s">
        <v>390</v>
      </c>
      <c r="C1118" s="329" t="s">
        <v>396</v>
      </c>
      <c r="D1118" s="58" t="s">
        <v>31</v>
      </c>
      <c r="E1118" s="169" t="s">
        <v>38</v>
      </c>
      <c r="F1118" s="59">
        <v>80000000</v>
      </c>
      <c r="G1118" s="58" t="s">
        <v>63</v>
      </c>
      <c r="H1118" s="19" t="s">
        <v>64</v>
      </c>
      <c r="I1118" s="19" t="s">
        <v>50</v>
      </c>
      <c r="J1118" s="82" t="s">
        <v>349</v>
      </c>
      <c r="K1118" s="82" t="str">
        <f>$J$1118</f>
        <v>Q1-Q4</v>
      </c>
      <c r="L1118" s="82" t="str">
        <f>$J$1118</f>
        <v>Q1-Q4</v>
      </c>
      <c r="M1118" s="82" t="str">
        <f>$J$1118</f>
        <v>Q1-Q4</v>
      </c>
      <c r="N1118" s="25" t="str">
        <f>$J$1118</f>
        <v>Q1-Q4</v>
      </c>
      <c r="O1118" s="60"/>
    </row>
    <row r="1119" spans="1:15">
      <c r="A1119" s="19"/>
      <c r="B1119" s="19"/>
      <c r="C1119" s="331"/>
      <c r="D1119" s="58" t="s">
        <v>27</v>
      </c>
      <c r="E1119" s="169"/>
      <c r="F1119" s="59"/>
      <c r="G1119" s="58"/>
      <c r="H1119" s="19"/>
      <c r="I1119" s="19"/>
      <c r="J1119" s="82"/>
      <c r="K1119" s="82"/>
      <c r="L1119" s="22"/>
      <c r="M1119" s="22"/>
      <c r="N1119" s="25"/>
      <c r="O1119" s="60"/>
    </row>
    <row r="1120" spans="1:15">
      <c r="A1120" s="19"/>
      <c r="B1120" s="19"/>
      <c r="C1120" s="331"/>
      <c r="D1120" s="58"/>
      <c r="E1120" s="169"/>
      <c r="F1120" s="19"/>
      <c r="G1120" s="58"/>
      <c r="H1120" s="19"/>
      <c r="I1120" s="19"/>
      <c r="J1120" s="82"/>
      <c r="K1120" s="82"/>
      <c r="L1120" s="22"/>
      <c r="M1120" s="22"/>
      <c r="N1120" s="25"/>
      <c r="O1120" s="60"/>
    </row>
    <row r="1121" spans="1:15" ht="42.75">
      <c r="A1121" s="19">
        <v>374</v>
      </c>
      <c r="B1121" s="19" t="s">
        <v>390</v>
      </c>
      <c r="C1121" s="329" t="s">
        <v>397</v>
      </c>
      <c r="D1121" s="27" t="s">
        <v>31</v>
      </c>
      <c r="E1121" s="27" t="s">
        <v>38</v>
      </c>
      <c r="F1121" s="223">
        <v>100000000</v>
      </c>
      <c r="G1121" s="27" t="s">
        <v>63</v>
      </c>
      <c r="H1121" s="27" t="s">
        <v>64</v>
      </c>
      <c r="I1121" s="27" t="s">
        <v>50</v>
      </c>
      <c r="J1121" s="27" t="str">
        <f>J1118</f>
        <v>Q1-Q4</v>
      </c>
      <c r="K1121" s="27" t="str">
        <f>K1118</f>
        <v>Q1-Q4</v>
      </c>
      <c r="L1121" s="27" t="str">
        <f>L1118</f>
        <v>Q1-Q4</v>
      </c>
      <c r="M1121" s="82" t="str">
        <f>M1118</f>
        <v>Q1-Q4</v>
      </c>
      <c r="N1121" s="25" t="str">
        <f>N1118</f>
        <v>Q1-Q4</v>
      </c>
      <c r="O1121" s="60"/>
    </row>
    <row r="1122" spans="1:15">
      <c r="A1122" s="19"/>
      <c r="B1122" s="19"/>
      <c r="C1122" s="329"/>
      <c r="D1122" s="27" t="s">
        <v>27</v>
      </c>
      <c r="E1122" s="27"/>
      <c r="F1122" s="27"/>
      <c r="G1122" s="27"/>
      <c r="H1122" s="27"/>
      <c r="I1122" s="27"/>
      <c r="J1122" s="27"/>
      <c r="K1122" s="27"/>
      <c r="L1122" s="27"/>
      <c r="M1122" s="22"/>
      <c r="N1122" s="25"/>
      <c r="O1122" s="60"/>
    </row>
    <row r="1123" spans="1:15">
      <c r="A1123" s="19"/>
      <c r="B1123" s="19"/>
      <c r="C1123" s="329"/>
      <c r="D1123" s="27"/>
      <c r="E1123" s="27"/>
      <c r="F1123" s="27"/>
      <c r="G1123" s="27"/>
      <c r="H1123" s="27"/>
      <c r="I1123" s="27"/>
      <c r="J1123" s="27"/>
      <c r="K1123" s="27"/>
      <c r="L1123" s="27"/>
      <c r="M1123" s="273"/>
      <c r="N1123" s="274"/>
      <c r="O1123" s="60"/>
    </row>
    <row r="1124" spans="1:15" s="226" customFormat="1">
      <c r="A1124" s="19">
        <v>375</v>
      </c>
      <c r="B1124" s="19" t="s">
        <v>405</v>
      </c>
      <c r="C1124" s="329" t="str">
        <f>[9]Sheet1!$B$7</f>
        <v>Purchase of Air tickets</v>
      </c>
      <c r="D1124" s="27" t="s">
        <v>32</v>
      </c>
      <c r="E1124" s="27" t="s">
        <v>38</v>
      </c>
      <c r="F1124" s="223">
        <v>600000000</v>
      </c>
      <c r="G1124" s="27" t="str">
        <f>[9]Sheet1!$D$7</f>
        <v>GoU - Donor</v>
      </c>
      <c r="H1124" s="27" t="s">
        <v>359</v>
      </c>
      <c r="I1124" s="27" t="s">
        <v>50</v>
      </c>
      <c r="J1124" s="27" t="str">
        <f>J1121</f>
        <v>Q1-Q4</v>
      </c>
      <c r="K1124" s="27" t="str">
        <f>K1121</f>
        <v>Q1-Q4</v>
      </c>
      <c r="L1124" s="27" t="str">
        <f>L1121</f>
        <v>Q1-Q4</v>
      </c>
      <c r="M1124" s="22" t="str">
        <f>M1121</f>
        <v>Q1-Q4</v>
      </c>
      <c r="N1124" s="25" t="str">
        <f>N1121</f>
        <v>Q1-Q4</v>
      </c>
      <c r="O1124" s="60"/>
    </row>
    <row r="1125" spans="1:15">
      <c r="A1125" s="19"/>
      <c r="B1125" s="19"/>
      <c r="C1125" s="329"/>
      <c r="D1125" s="27" t="s">
        <v>27</v>
      </c>
      <c r="E1125" s="27"/>
      <c r="F1125" s="27"/>
      <c r="G1125" s="27"/>
      <c r="H1125" s="27"/>
      <c r="I1125" s="27"/>
      <c r="J1125" s="27"/>
      <c r="K1125" s="27"/>
      <c r="L1125" s="27"/>
      <c r="M1125" s="23"/>
      <c r="N1125" s="276"/>
      <c r="O1125" s="60"/>
    </row>
    <row r="1126" spans="1:15">
      <c r="A1126" s="19"/>
      <c r="B1126" s="19"/>
      <c r="C1126" s="329"/>
      <c r="D1126" s="27"/>
      <c r="E1126" s="27"/>
      <c r="F1126" s="27"/>
      <c r="G1126" s="27"/>
      <c r="H1126" s="27"/>
      <c r="I1126" s="27"/>
      <c r="J1126" s="27"/>
      <c r="K1126" s="27"/>
      <c r="L1126" s="27"/>
      <c r="M1126" s="22"/>
      <c r="N1126" s="25"/>
      <c r="O1126" s="60"/>
    </row>
    <row r="1127" spans="1:15">
      <c r="A1127" s="19">
        <v>376</v>
      </c>
      <c r="B1127" s="19" t="s">
        <v>405</v>
      </c>
      <c r="C1127" s="329" t="str">
        <f>[9]Sheet1!$B$8</f>
        <v>Purchase of Tyres</v>
      </c>
      <c r="D1127" s="27" t="s">
        <v>31</v>
      </c>
      <c r="E1127" s="27" t="s">
        <v>38</v>
      </c>
      <c r="F1127" s="223">
        <v>40000000</v>
      </c>
      <c r="G1127" s="27" t="str">
        <f>$G$1124</f>
        <v>GoU - Donor</v>
      </c>
      <c r="H1127" s="27" t="s">
        <v>64</v>
      </c>
      <c r="I1127" s="27" t="str">
        <f t="shared" ref="I1127:N1127" si="42">I1124</f>
        <v xml:space="preserve">Lumpsum </v>
      </c>
      <c r="J1127" s="27" t="str">
        <f t="shared" si="42"/>
        <v>Q1-Q4</v>
      </c>
      <c r="K1127" s="27" t="str">
        <f t="shared" si="42"/>
        <v>Q1-Q4</v>
      </c>
      <c r="L1127" s="27" t="str">
        <f t="shared" si="42"/>
        <v>Q1-Q4</v>
      </c>
      <c r="M1127" s="22" t="str">
        <f t="shared" si="42"/>
        <v>Q1-Q4</v>
      </c>
      <c r="N1127" s="25" t="str">
        <f t="shared" si="42"/>
        <v>Q1-Q4</v>
      </c>
      <c r="O1127" s="60"/>
    </row>
    <row r="1128" spans="1:15">
      <c r="A1128" s="19"/>
      <c r="B1128" s="19"/>
      <c r="C1128" s="331"/>
      <c r="D1128" s="58" t="s">
        <v>27</v>
      </c>
      <c r="E1128" s="169"/>
      <c r="F1128" s="59"/>
      <c r="G1128" s="58"/>
      <c r="H1128" s="19"/>
      <c r="I1128" s="19"/>
      <c r="J1128" s="82"/>
      <c r="K1128" s="82"/>
      <c r="L1128" s="22"/>
      <c r="M1128" s="22"/>
      <c r="N1128" s="25"/>
      <c r="O1128" s="60"/>
    </row>
    <row r="1129" spans="1:15">
      <c r="A1129" s="19"/>
      <c r="B1129" s="19"/>
      <c r="C1129" s="331"/>
      <c r="D1129" s="58"/>
      <c r="E1129" s="169"/>
      <c r="F1129" s="59"/>
      <c r="G1129" s="58"/>
      <c r="H1129" s="19"/>
      <c r="I1129" s="19"/>
      <c r="J1129" s="82"/>
      <c r="K1129" s="82"/>
      <c r="L1129" s="22"/>
      <c r="M1129" s="22"/>
      <c r="N1129" s="25"/>
      <c r="O1129" s="60"/>
    </row>
    <row r="1130" spans="1:15">
      <c r="A1130" s="19">
        <v>377</v>
      </c>
      <c r="B1130" s="85" t="s">
        <v>405</v>
      </c>
      <c r="C1130" s="331" t="s">
        <v>511</v>
      </c>
      <c r="D1130" s="58" t="s">
        <v>31</v>
      </c>
      <c r="E1130" s="169" t="str">
        <f t="shared" ref="E1130:N1130" si="43">E1127</f>
        <v>UGX</v>
      </c>
      <c r="F1130" s="59">
        <v>50000000</v>
      </c>
      <c r="G1130" s="58" t="str">
        <f t="shared" si="43"/>
        <v>GoU - Donor</v>
      </c>
      <c r="H1130" s="19" t="str">
        <f t="shared" si="43"/>
        <v>RFQ</v>
      </c>
      <c r="I1130" s="19" t="str">
        <f t="shared" si="43"/>
        <v xml:space="preserve">Lumpsum </v>
      </c>
      <c r="J1130" s="82" t="str">
        <f t="shared" si="43"/>
        <v>Q1-Q4</v>
      </c>
      <c r="K1130" s="82" t="str">
        <f t="shared" si="43"/>
        <v>Q1-Q4</v>
      </c>
      <c r="L1130" s="22" t="str">
        <f t="shared" si="43"/>
        <v>Q1-Q4</v>
      </c>
      <c r="M1130" s="22" t="str">
        <f t="shared" si="43"/>
        <v>Q1-Q4</v>
      </c>
      <c r="N1130" s="25" t="str">
        <f t="shared" si="43"/>
        <v>Q1-Q4</v>
      </c>
      <c r="O1130" s="60"/>
    </row>
    <row r="1131" spans="1:15">
      <c r="A1131" s="19"/>
      <c r="B1131" s="19"/>
      <c r="C1131" s="331"/>
      <c r="D1131" s="58" t="s">
        <v>27</v>
      </c>
      <c r="E1131" s="169"/>
      <c r="F1131" s="59"/>
      <c r="G1131" s="58"/>
      <c r="H1131" s="19"/>
      <c r="I1131" s="19"/>
      <c r="J1131" s="82"/>
      <c r="K1131" s="82"/>
      <c r="L1131" s="22"/>
      <c r="M1131" s="22"/>
      <c r="N1131" s="25"/>
      <c r="O1131" s="60"/>
    </row>
    <row r="1132" spans="1:15">
      <c r="A1132" s="19"/>
      <c r="B1132" s="19"/>
      <c r="C1132" s="331"/>
      <c r="D1132" s="58"/>
      <c r="E1132" s="169"/>
      <c r="F1132" s="59"/>
      <c r="G1132" s="58"/>
      <c r="H1132" s="19"/>
      <c r="I1132" s="19"/>
      <c r="J1132" s="82"/>
      <c r="K1132" s="82"/>
      <c r="L1132" s="22"/>
      <c r="M1132" s="22"/>
      <c r="N1132" s="25"/>
      <c r="O1132" s="60"/>
    </row>
    <row r="1133" spans="1:15">
      <c r="A1133" s="19">
        <v>378</v>
      </c>
      <c r="B1133" s="85" t="s">
        <v>405</v>
      </c>
      <c r="C1133" s="331" t="str">
        <f>[9]Sheet1!$B$10</f>
        <v>Purchase of Vehicles for the Department</v>
      </c>
      <c r="D1133" s="58" t="s">
        <v>31</v>
      </c>
      <c r="E1133" s="169" t="str">
        <f>E1130</f>
        <v>UGX</v>
      </c>
      <c r="F1133" s="59">
        <v>720000000</v>
      </c>
      <c r="G1133" s="58" t="str">
        <f>G1130</f>
        <v>GoU - Donor</v>
      </c>
      <c r="H1133" s="19" t="s">
        <v>65</v>
      </c>
      <c r="I1133" s="19" t="str">
        <f>I1130</f>
        <v xml:space="preserve">Lumpsum </v>
      </c>
      <c r="J1133" s="82">
        <v>43677</v>
      </c>
      <c r="K1133" s="82">
        <f>J1133+30</f>
        <v>43707</v>
      </c>
      <c r="L1133" s="82">
        <f>K1133+30</f>
        <v>43737</v>
      </c>
      <c r="M1133" s="82">
        <f>L1133+30</f>
        <v>43767</v>
      </c>
      <c r="N1133" s="82">
        <f>M1133+30</f>
        <v>43797</v>
      </c>
      <c r="O1133" s="60"/>
    </row>
    <row r="1134" spans="1:15">
      <c r="A1134" s="19"/>
      <c r="B1134" s="19"/>
      <c r="C1134" s="331"/>
      <c r="D1134" s="58" t="s">
        <v>27</v>
      </c>
      <c r="E1134" s="169"/>
      <c r="F1134" s="59"/>
      <c r="G1134" s="58"/>
      <c r="H1134" s="19"/>
      <c r="I1134" s="19"/>
      <c r="J1134" s="82"/>
      <c r="K1134" s="82"/>
      <c r="L1134" s="22"/>
      <c r="M1134" s="22"/>
      <c r="N1134" s="25"/>
      <c r="O1134" s="60"/>
    </row>
    <row r="1135" spans="1:15">
      <c r="A1135" s="19"/>
      <c r="B1135" s="19"/>
      <c r="C1135" s="331"/>
      <c r="D1135" s="58"/>
      <c r="E1135" s="169"/>
      <c r="F1135" s="59"/>
      <c r="G1135" s="58"/>
      <c r="H1135" s="19"/>
      <c r="I1135" s="19"/>
      <c r="J1135" s="82"/>
      <c r="K1135" s="82"/>
      <c r="L1135" s="22"/>
      <c r="M1135" s="22"/>
      <c r="N1135" s="25"/>
      <c r="O1135" s="60"/>
    </row>
    <row r="1136" spans="1:15">
      <c r="A1136" s="19">
        <v>379</v>
      </c>
      <c r="B1136" s="85" t="s">
        <v>405</v>
      </c>
      <c r="C1136" s="331" t="str">
        <f>[9]Sheet1!$B$11</f>
        <v>Hotel facilities for workshops</v>
      </c>
      <c r="D1136" s="58" t="s">
        <v>31</v>
      </c>
      <c r="E1136" s="169" t="s">
        <v>38</v>
      </c>
      <c r="F1136" s="59">
        <v>355000000</v>
      </c>
      <c r="G1136" s="270" t="str">
        <f>G1133</f>
        <v>GoU - Donor</v>
      </c>
      <c r="H1136" s="19" t="s">
        <v>65</v>
      </c>
      <c r="I1136" s="19" t="str">
        <f>$I$1133</f>
        <v xml:space="preserve">Lumpsum </v>
      </c>
      <c r="J1136" s="82">
        <f>J1133</f>
        <v>43677</v>
      </c>
      <c r="K1136" s="82">
        <f>K1133</f>
        <v>43707</v>
      </c>
      <c r="L1136" s="82">
        <f>L1133</f>
        <v>43737</v>
      </c>
      <c r="M1136" s="82">
        <f>M1133</f>
        <v>43767</v>
      </c>
      <c r="N1136" s="25">
        <f>N1133</f>
        <v>43797</v>
      </c>
      <c r="O1136" s="60"/>
    </row>
    <row r="1137" spans="1:15">
      <c r="A1137" s="19"/>
      <c r="B1137" s="19"/>
      <c r="C1137" s="331"/>
      <c r="D1137" s="58" t="s">
        <v>27</v>
      </c>
      <c r="E1137" s="169"/>
      <c r="F1137" s="59"/>
      <c r="G1137" s="58"/>
      <c r="H1137" s="19"/>
      <c r="I1137" s="19"/>
      <c r="J1137" s="82"/>
      <c r="K1137" s="82"/>
      <c r="L1137" s="22"/>
      <c r="M1137" s="22"/>
      <c r="N1137" s="25"/>
      <c r="O1137" s="60"/>
    </row>
    <row r="1138" spans="1:15">
      <c r="A1138" s="19"/>
      <c r="B1138" s="19"/>
      <c r="C1138" s="331"/>
      <c r="D1138" s="58"/>
      <c r="E1138" s="169"/>
      <c r="F1138" s="59"/>
      <c r="G1138" s="58"/>
      <c r="H1138" s="19"/>
      <c r="I1138" s="19"/>
      <c r="J1138" s="82"/>
      <c r="K1138" s="82"/>
      <c r="L1138" s="22"/>
      <c r="M1138" s="22"/>
      <c r="N1138" s="25"/>
      <c r="O1138" s="60"/>
    </row>
    <row r="1139" spans="1:15" ht="63">
      <c r="A1139" s="19">
        <v>380</v>
      </c>
      <c r="B1139" s="85" t="s">
        <v>405</v>
      </c>
      <c r="C1139" s="329" t="str">
        <f>[9]Sheet1!$B$12</f>
        <v>Printing Calendars, Diaries Policy briefs, brochures, posters for climate change awareness, Tshirts, Pull ups , umbrellas and Banners</v>
      </c>
      <c r="D1139" s="58" t="s">
        <v>31</v>
      </c>
      <c r="E1139" s="169" t="s">
        <v>38</v>
      </c>
      <c r="F1139" s="59">
        <v>225000000</v>
      </c>
      <c r="G1139" s="58" t="str">
        <f>G1136</f>
        <v>GoU - Donor</v>
      </c>
      <c r="H1139" s="19" t="str">
        <f>H1136</f>
        <v>ODB</v>
      </c>
      <c r="I1139" s="19" t="str">
        <f>$I$1133</f>
        <v xml:space="preserve">Lumpsum </v>
      </c>
      <c r="J1139" s="82">
        <f>J1136</f>
        <v>43677</v>
      </c>
      <c r="K1139" s="82">
        <f>K1136</f>
        <v>43707</v>
      </c>
      <c r="L1139" s="82">
        <f>L1136</f>
        <v>43737</v>
      </c>
      <c r="M1139" s="82">
        <f>M1136</f>
        <v>43767</v>
      </c>
      <c r="N1139" s="25">
        <f>N1136</f>
        <v>43797</v>
      </c>
      <c r="O1139" s="60"/>
    </row>
    <row r="1140" spans="1:15">
      <c r="A1140" s="19"/>
      <c r="B1140" s="19"/>
      <c r="C1140" s="331"/>
      <c r="D1140" s="58" t="s">
        <v>27</v>
      </c>
      <c r="E1140" s="169"/>
      <c r="F1140" s="59"/>
      <c r="G1140" s="58"/>
      <c r="H1140" s="19"/>
      <c r="I1140" s="19"/>
      <c r="J1140" s="82"/>
      <c r="K1140" s="82"/>
      <c r="L1140" s="22"/>
      <c r="M1140" s="22"/>
      <c r="N1140" s="25"/>
      <c r="O1140" s="60"/>
    </row>
    <row r="1141" spans="1:15">
      <c r="A1141" s="19"/>
      <c r="B1141" s="19"/>
      <c r="C1141" s="331"/>
      <c r="D1141" s="58"/>
      <c r="E1141" s="169"/>
      <c r="F1141" s="59"/>
      <c r="G1141" s="58"/>
      <c r="H1141" s="19"/>
      <c r="I1141" s="19"/>
      <c r="J1141" s="82"/>
      <c r="K1141" s="82"/>
      <c r="L1141" s="22"/>
      <c r="M1141" s="22"/>
      <c r="N1141" s="25"/>
      <c r="O1141" s="60"/>
    </row>
    <row r="1142" spans="1:15" ht="63">
      <c r="A1142" s="19">
        <v>381</v>
      </c>
      <c r="B1142" s="85" t="s">
        <v>405</v>
      </c>
      <c r="C1142" s="355" t="str">
        <f>[9]Sheet1!$B$13</f>
        <v>Printing of the National Climate Change Policy , The climate Change Bill , popular version and the Paris Agreements</v>
      </c>
      <c r="D1142" s="61" t="s">
        <v>32</v>
      </c>
      <c r="E1142" s="61" t="s">
        <v>38</v>
      </c>
      <c r="F1142" s="62">
        <v>150000000</v>
      </c>
      <c r="G1142" s="270" t="str">
        <f>G1139</f>
        <v>GoU - Donor</v>
      </c>
      <c r="H1142" s="63" t="s">
        <v>75</v>
      </c>
      <c r="I1142" s="63" t="s">
        <v>399</v>
      </c>
      <c r="J1142" s="82">
        <f>J1139</f>
        <v>43677</v>
      </c>
      <c r="K1142" s="82">
        <f>K1139</f>
        <v>43707</v>
      </c>
      <c r="L1142" s="22">
        <f>L1139</f>
        <v>43737</v>
      </c>
      <c r="M1142" s="22">
        <f>M1139</f>
        <v>43767</v>
      </c>
      <c r="N1142" s="25">
        <f>N1139</f>
        <v>43797</v>
      </c>
      <c r="O1142" s="60"/>
    </row>
    <row r="1143" spans="1:15">
      <c r="A1143" s="19"/>
      <c r="B1143" s="19"/>
      <c r="C1143" s="331"/>
      <c r="D1143" s="58" t="s">
        <v>27</v>
      </c>
      <c r="E1143" s="169"/>
      <c r="F1143" s="59"/>
      <c r="G1143" s="58"/>
      <c r="H1143" s="19"/>
      <c r="I1143" s="19"/>
      <c r="J1143" s="82"/>
      <c r="K1143" s="82"/>
      <c r="L1143" s="22"/>
      <c r="M1143" s="22"/>
      <c r="N1143" s="25"/>
      <c r="O1143" s="60"/>
    </row>
    <row r="1144" spans="1:15">
      <c r="A1144" s="19"/>
      <c r="B1144" s="19"/>
      <c r="C1144" s="331"/>
      <c r="D1144" s="58"/>
      <c r="E1144" s="169"/>
      <c r="F1144" s="59"/>
      <c r="G1144" s="58"/>
      <c r="H1144" s="19"/>
      <c r="I1144" s="19"/>
      <c r="J1144" s="82"/>
      <c r="K1144" s="82"/>
      <c r="L1144" s="22"/>
      <c r="M1144" s="22"/>
      <c r="N1144" s="25"/>
      <c r="O1144" s="60"/>
    </row>
    <row r="1145" spans="1:15">
      <c r="A1145" s="19">
        <v>382</v>
      </c>
      <c r="B1145" s="85" t="s">
        <v>405</v>
      </c>
      <c r="C1145" s="331" t="str">
        <f>[9]Sheet1!$B$14</f>
        <v>Generator/Solar sytem</v>
      </c>
      <c r="D1145" s="58" t="s">
        <v>31</v>
      </c>
      <c r="E1145" s="169" t="str">
        <f>$E$1142</f>
        <v>UGX</v>
      </c>
      <c r="F1145" s="59">
        <v>60000000</v>
      </c>
      <c r="G1145" s="270" t="str">
        <f>G1142</f>
        <v>GoU - Donor</v>
      </c>
      <c r="H1145" s="19" t="s">
        <v>64</v>
      </c>
      <c r="I1145" s="19" t="s">
        <v>50</v>
      </c>
      <c r="J1145" s="82">
        <f>J1142</f>
        <v>43677</v>
      </c>
      <c r="K1145" s="82">
        <f>K1142</f>
        <v>43707</v>
      </c>
      <c r="L1145" s="82">
        <f>L1142</f>
        <v>43737</v>
      </c>
      <c r="M1145" s="82">
        <f>M1142</f>
        <v>43767</v>
      </c>
      <c r="N1145" s="25">
        <f>N1142</f>
        <v>43797</v>
      </c>
      <c r="O1145" s="60"/>
    </row>
    <row r="1146" spans="1:15">
      <c r="A1146" s="19"/>
      <c r="B1146" s="19"/>
      <c r="C1146" s="331"/>
      <c r="D1146" s="58" t="s">
        <v>27</v>
      </c>
      <c r="E1146" s="169"/>
      <c r="F1146" s="59"/>
      <c r="G1146" s="58"/>
      <c r="H1146" s="19"/>
      <c r="I1146" s="19"/>
      <c r="J1146" s="82"/>
      <c r="K1146" s="82"/>
      <c r="L1146" s="22"/>
      <c r="M1146" s="22"/>
      <c r="N1146" s="25"/>
      <c r="O1146" s="60"/>
    </row>
    <row r="1147" spans="1:15">
      <c r="A1147" s="19"/>
      <c r="B1147" s="19"/>
      <c r="C1147" s="331"/>
      <c r="D1147" s="58"/>
      <c r="E1147" s="169"/>
      <c r="F1147" s="59"/>
      <c r="G1147" s="58"/>
      <c r="H1147" s="19"/>
      <c r="I1147" s="19"/>
      <c r="J1147" s="82"/>
      <c r="K1147" s="82"/>
      <c r="L1147" s="22"/>
      <c r="M1147" s="22"/>
      <c r="N1147" s="25"/>
      <c r="O1147" s="60"/>
    </row>
    <row r="1148" spans="1:15">
      <c r="A1148" s="19">
        <v>383</v>
      </c>
      <c r="B1148" s="85" t="s">
        <v>405</v>
      </c>
      <c r="C1148" s="331" t="str">
        <f>[9]Sheet1!$B$15</f>
        <v>Office Refurbishment  and burglar proofing</v>
      </c>
      <c r="D1148" s="58" t="s">
        <v>31</v>
      </c>
      <c r="E1148" s="169" t="s">
        <v>38</v>
      </c>
      <c r="F1148" s="59">
        <v>200000000</v>
      </c>
      <c r="G1148" s="58" t="str">
        <f>$G$1145</f>
        <v>GoU - Donor</v>
      </c>
      <c r="H1148" s="63" t="s">
        <v>75</v>
      </c>
      <c r="I1148" s="19" t="str">
        <f t="shared" ref="I1148:N1148" si="44">I1145</f>
        <v xml:space="preserve">Lumpsum </v>
      </c>
      <c r="J1148" s="82">
        <f t="shared" si="44"/>
        <v>43677</v>
      </c>
      <c r="K1148" s="82">
        <f t="shared" si="44"/>
        <v>43707</v>
      </c>
      <c r="L1148" s="22">
        <f t="shared" si="44"/>
        <v>43737</v>
      </c>
      <c r="M1148" s="82">
        <f t="shared" si="44"/>
        <v>43767</v>
      </c>
      <c r="N1148" s="25">
        <f t="shared" si="44"/>
        <v>43797</v>
      </c>
      <c r="O1148" s="60"/>
    </row>
    <row r="1149" spans="1:15">
      <c r="A1149" s="19"/>
      <c r="B1149" s="19"/>
      <c r="C1149" s="331"/>
      <c r="D1149" s="58" t="s">
        <v>27</v>
      </c>
      <c r="E1149" s="169"/>
      <c r="F1149" s="59"/>
      <c r="G1149" s="58"/>
      <c r="H1149" s="19"/>
      <c r="I1149" s="19"/>
      <c r="J1149" s="82"/>
      <c r="K1149" s="82"/>
      <c r="L1149" s="22"/>
      <c r="M1149" s="22"/>
      <c r="N1149" s="25"/>
      <c r="O1149" s="60"/>
    </row>
    <row r="1150" spans="1:15">
      <c r="A1150" s="19"/>
      <c r="B1150" s="19"/>
      <c r="C1150" s="331"/>
      <c r="D1150" s="58"/>
      <c r="E1150" s="169"/>
      <c r="F1150" s="59"/>
      <c r="G1150" s="58"/>
      <c r="H1150" s="19"/>
      <c r="I1150" s="19"/>
      <c r="J1150" s="82"/>
      <c r="K1150" s="82"/>
      <c r="L1150" s="22"/>
      <c r="M1150" s="22"/>
      <c r="N1150" s="25"/>
      <c r="O1150" s="60"/>
    </row>
    <row r="1151" spans="1:15">
      <c r="A1151" s="19">
        <v>384</v>
      </c>
      <c r="B1151" s="85" t="str">
        <f>$B$1148</f>
        <v>CCD</v>
      </c>
      <c r="C1151" s="331" t="str">
        <f>[9]Sheet1!$B$16</f>
        <v>Purchase of Stationery</v>
      </c>
      <c r="D1151" s="58" t="s">
        <v>31</v>
      </c>
      <c r="E1151" s="169" t="str">
        <f>$E$1148</f>
        <v>UGX</v>
      </c>
      <c r="F1151" s="59">
        <v>70000000</v>
      </c>
      <c r="G1151" s="58" t="str">
        <f>$G$1148</f>
        <v>GoU - Donor</v>
      </c>
      <c r="H1151" s="19" t="str">
        <f>$H$1145</f>
        <v>RFQ</v>
      </c>
      <c r="I1151" s="19" t="str">
        <f>$I$1148</f>
        <v xml:space="preserve">Lumpsum </v>
      </c>
      <c r="J1151" s="82" t="s">
        <v>349</v>
      </c>
      <c r="K1151" s="82" t="str">
        <f>$J$1151</f>
        <v>Q1-Q4</v>
      </c>
      <c r="L1151" s="82" t="str">
        <f>$J$1151</f>
        <v>Q1-Q4</v>
      </c>
      <c r="M1151" s="82" t="str">
        <f>$J$1151</f>
        <v>Q1-Q4</v>
      </c>
      <c r="N1151" s="25" t="str">
        <f>$J$1151</f>
        <v>Q1-Q4</v>
      </c>
      <c r="O1151" s="60"/>
    </row>
    <row r="1152" spans="1:15">
      <c r="A1152" s="19"/>
      <c r="B1152" s="19"/>
      <c r="C1152" s="331"/>
      <c r="D1152" s="58" t="s">
        <v>27</v>
      </c>
      <c r="E1152" s="169"/>
      <c r="F1152" s="59"/>
      <c r="G1152" s="58"/>
      <c r="H1152" s="19"/>
      <c r="I1152" s="19"/>
      <c r="J1152" s="82"/>
      <c r="K1152" s="82"/>
      <c r="L1152" s="22"/>
      <c r="M1152" s="22"/>
      <c r="N1152" s="25"/>
      <c r="O1152" s="60"/>
    </row>
    <row r="1153" spans="1:15">
      <c r="A1153" s="19"/>
      <c r="B1153" s="19"/>
      <c r="C1153" s="331"/>
      <c r="D1153" s="58"/>
      <c r="E1153" s="169"/>
      <c r="F1153" s="59"/>
      <c r="G1153" s="58"/>
      <c r="H1153" s="19"/>
      <c r="I1153" s="19"/>
      <c r="J1153" s="82"/>
      <c r="K1153" s="82"/>
      <c r="L1153" s="22"/>
      <c r="M1153" s="22"/>
      <c r="N1153" s="25"/>
      <c r="O1153" s="60"/>
    </row>
    <row r="1154" spans="1:15">
      <c r="A1154" s="19">
        <v>385</v>
      </c>
      <c r="B1154" s="85" t="s">
        <v>405</v>
      </c>
      <c r="C1154" s="331" t="str">
        <f>[9]Sheet1!$B$17</f>
        <v>Office Cleaning Services</v>
      </c>
      <c r="D1154" s="58" t="s">
        <v>31</v>
      </c>
      <c r="E1154" s="169" t="s">
        <v>38</v>
      </c>
      <c r="F1154" s="59">
        <v>66000000</v>
      </c>
      <c r="G1154" s="58" t="str">
        <f>G1151</f>
        <v>GoU - Donor</v>
      </c>
      <c r="H1154" s="19" t="str">
        <f>H1151</f>
        <v>RFQ</v>
      </c>
      <c r="I1154" s="19" t="str">
        <f>I1151</f>
        <v xml:space="preserve">Lumpsum </v>
      </c>
      <c r="J1154" s="82" t="str">
        <f>$J$1151</f>
        <v>Q1-Q4</v>
      </c>
      <c r="K1154" s="82" t="str">
        <f>$J$1151</f>
        <v>Q1-Q4</v>
      </c>
      <c r="L1154" s="82" t="str">
        <f>$J$1151</f>
        <v>Q1-Q4</v>
      </c>
      <c r="M1154" s="82" t="str">
        <f>$J$1151</f>
        <v>Q1-Q4</v>
      </c>
      <c r="N1154" s="82" t="str">
        <f>$J$1151</f>
        <v>Q1-Q4</v>
      </c>
      <c r="O1154" s="60"/>
    </row>
    <row r="1155" spans="1:15">
      <c r="A1155" s="19"/>
      <c r="B1155" s="19"/>
      <c r="C1155" s="331"/>
      <c r="D1155" s="58" t="s">
        <v>27</v>
      </c>
      <c r="E1155" s="169"/>
      <c r="F1155" s="59"/>
      <c r="G1155" s="58"/>
      <c r="H1155" s="19"/>
      <c r="I1155" s="19"/>
      <c r="J1155" s="82"/>
      <c r="K1155" s="82"/>
      <c r="L1155" s="22"/>
      <c r="M1155" s="22"/>
      <c r="N1155" s="25"/>
      <c r="O1155" s="60"/>
    </row>
    <row r="1156" spans="1:15">
      <c r="A1156" s="19"/>
      <c r="B1156" s="19"/>
      <c r="C1156" s="331"/>
      <c r="D1156" s="58"/>
      <c r="E1156" s="169"/>
      <c r="F1156" s="59"/>
      <c r="G1156" s="58"/>
      <c r="H1156" s="19"/>
      <c r="I1156" s="19"/>
      <c r="J1156" s="82"/>
      <c r="K1156" s="82"/>
      <c r="L1156" s="22"/>
      <c r="M1156" s="22"/>
      <c r="N1156" s="25"/>
      <c r="O1156" s="60"/>
    </row>
    <row r="1157" spans="1:15">
      <c r="A1157" s="19">
        <v>386</v>
      </c>
      <c r="B1157" s="85" t="s">
        <v>405</v>
      </c>
      <c r="C1157" s="331" t="str">
        <f>[9]Sheet1!$B$18</f>
        <v>Purchase of cleaning materials</v>
      </c>
      <c r="D1157" s="58" t="s">
        <v>31</v>
      </c>
      <c r="E1157" s="169" t="str">
        <f>$E$1154</f>
        <v>UGX</v>
      </c>
      <c r="F1157" s="59">
        <v>20000000</v>
      </c>
      <c r="G1157" s="59" t="str">
        <f t="shared" ref="G1157:N1157" si="45">G1154</f>
        <v>GoU - Donor</v>
      </c>
      <c r="H1157" s="29" t="str">
        <f t="shared" si="45"/>
        <v>RFQ</v>
      </c>
      <c r="I1157" s="29" t="str">
        <f t="shared" si="45"/>
        <v xml:space="preserve">Lumpsum </v>
      </c>
      <c r="J1157" s="82" t="str">
        <f t="shared" si="45"/>
        <v>Q1-Q4</v>
      </c>
      <c r="K1157" s="82" t="str">
        <f t="shared" si="45"/>
        <v>Q1-Q4</v>
      </c>
      <c r="L1157" s="22" t="str">
        <f t="shared" si="45"/>
        <v>Q1-Q4</v>
      </c>
      <c r="M1157" s="22" t="str">
        <f t="shared" si="45"/>
        <v>Q1-Q4</v>
      </c>
      <c r="N1157" s="22" t="str">
        <f t="shared" si="45"/>
        <v>Q1-Q4</v>
      </c>
      <c r="O1157" s="60"/>
    </row>
    <row r="1158" spans="1:15">
      <c r="A1158" s="19"/>
      <c r="B1158" s="19"/>
      <c r="C1158" s="331"/>
      <c r="D1158" s="58" t="s">
        <v>27</v>
      </c>
      <c r="E1158" s="169"/>
      <c r="F1158" s="59"/>
      <c r="G1158" s="58"/>
      <c r="H1158" s="19"/>
      <c r="I1158" s="19"/>
      <c r="J1158" s="82"/>
      <c r="K1158" s="82"/>
      <c r="L1158" s="22"/>
      <c r="M1158" s="22"/>
      <c r="N1158" s="25"/>
      <c r="O1158" s="60"/>
    </row>
    <row r="1159" spans="1:15">
      <c r="A1159" s="19"/>
      <c r="B1159" s="19"/>
      <c r="C1159" s="331"/>
      <c r="D1159" s="58"/>
      <c r="E1159" s="169"/>
      <c r="F1159" s="59"/>
      <c r="G1159" s="58"/>
      <c r="H1159" s="19"/>
      <c r="I1159" s="19"/>
      <c r="J1159" s="82"/>
      <c r="K1159" s="82"/>
      <c r="L1159" s="22"/>
      <c r="M1159" s="22"/>
      <c r="N1159" s="25"/>
      <c r="O1159" s="60"/>
    </row>
    <row r="1160" spans="1:15">
      <c r="A1160" s="19"/>
      <c r="B1160" s="85" t="s">
        <v>405</v>
      </c>
      <c r="C1160" s="331" t="str">
        <f>[9]Sheet1!$B$19</f>
        <v>Furniture and fittings</v>
      </c>
      <c r="D1160" s="58" t="s">
        <v>31</v>
      </c>
      <c r="E1160" s="270" t="str">
        <f>$E$1154</f>
        <v>UGX</v>
      </c>
      <c r="F1160" s="59">
        <v>50000000</v>
      </c>
      <c r="G1160" s="59" t="str">
        <f>G1157</f>
        <v>GoU - Donor</v>
      </c>
      <c r="H1160" s="29" t="str">
        <f>H1157</f>
        <v>RFQ</v>
      </c>
      <c r="I1160" s="29" t="str">
        <f>I1157</f>
        <v xml:space="preserve">Lumpsum </v>
      </c>
      <c r="J1160" s="82">
        <v>43677</v>
      </c>
      <c r="K1160" s="82">
        <f>J1160+20</f>
        <v>43697</v>
      </c>
      <c r="L1160" s="82">
        <f>K1160+20</f>
        <v>43717</v>
      </c>
      <c r="M1160" s="82">
        <f>L1160+20</f>
        <v>43737</v>
      </c>
      <c r="N1160" s="82">
        <f>M1160+20</f>
        <v>43757</v>
      </c>
      <c r="O1160" s="60"/>
    </row>
    <row r="1161" spans="1:15">
      <c r="A1161" s="19">
        <v>387</v>
      </c>
      <c r="B1161" s="19"/>
      <c r="C1161" s="331"/>
      <c r="D1161" s="58" t="s">
        <v>27</v>
      </c>
      <c r="E1161" s="169"/>
      <c r="F1161" s="59"/>
      <c r="G1161" s="58"/>
      <c r="H1161" s="19"/>
      <c r="I1161" s="19"/>
      <c r="J1161" s="82"/>
      <c r="K1161" s="82"/>
      <c r="L1161" s="22"/>
      <c r="M1161" s="22"/>
      <c r="N1161" s="25"/>
      <c r="O1161" s="60"/>
    </row>
    <row r="1162" spans="1:15">
      <c r="A1162" s="19"/>
      <c r="B1162" s="19"/>
      <c r="C1162" s="331"/>
      <c r="D1162" s="58"/>
      <c r="E1162" s="169"/>
      <c r="F1162" s="59"/>
      <c r="G1162" s="58"/>
      <c r="H1162" s="19"/>
      <c r="I1162" s="19"/>
      <c r="J1162" s="82"/>
      <c r="K1162" s="82"/>
      <c r="L1162" s="82"/>
      <c r="M1162" s="82"/>
      <c r="N1162" s="44"/>
      <c r="O1162" s="60"/>
    </row>
    <row r="1163" spans="1:15" ht="42.75">
      <c r="A1163" s="19">
        <v>388</v>
      </c>
      <c r="B1163" s="85" t="str">
        <f>$B$1160</f>
        <v>CCD</v>
      </c>
      <c r="C1163" s="329" t="str">
        <f>[9]Sheet1!$B$20</f>
        <v>Purchase of IT Equipment and accessories (Desktops, printers, Laptops, iPads and others)</v>
      </c>
      <c r="D1163" s="58" t="s">
        <v>31</v>
      </c>
      <c r="E1163" s="169" t="str">
        <f>$E$1160</f>
        <v>UGX</v>
      </c>
      <c r="F1163" s="59">
        <v>250000000</v>
      </c>
      <c r="G1163" s="59" t="str">
        <f>$G$1160</f>
        <v>GoU - Donor</v>
      </c>
      <c r="H1163" s="19" t="s">
        <v>65</v>
      </c>
      <c r="I1163" s="29" t="str">
        <f t="shared" ref="I1163:N1163" si="46">I1160</f>
        <v xml:space="preserve">Lumpsum </v>
      </c>
      <c r="J1163" s="82">
        <f t="shared" si="46"/>
        <v>43677</v>
      </c>
      <c r="K1163" s="82">
        <f t="shared" si="46"/>
        <v>43697</v>
      </c>
      <c r="L1163" s="82">
        <f t="shared" si="46"/>
        <v>43717</v>
      </c>
      <c r="M1163" s="82">
        <f t="shared" si="46"/>
        <v>43737</v>
      </c>
      <c r="N1163" s="82">
        <f t="shared" si="46"/>
        <v>43757</v>
      </c>
      <c r="O1163" s="60"/>
    </row>
    <row r="1164" spans="1:15">
      <c r="A1164" s="19"/>
      <c r="B1164" s="19"/>
      <c r="C1164" s="331"/>
      <c r="D1164" s="58" t="s">
        <v>27</v>
      </c>
      <c r="E1164" s="169"/>
      <c r="F1164" s="59"/>
      <c r="G1164" s="58"/>
      <c r="H1164" s="19"/>
      <c r="I1164" s="19"/>
      <c r="J1164" s="82"/>
      <c r="K1164" s="82"/>
      <c r="L1164" s="82"/>
      <c r="M1164" s="82"/>
      <c r="N1164" s="44"/>
      <c r="O1164" s="60"/>
    </row>
    <row r="1165" spans="1:15">
      <c r="A1165" s="19"/>
      <c r="B1165" s="19"/>
      <c r="C1165" s="331"/>
      <c r="D1165" s="58"/>
      <c r="E1165" s="169"/>
      <c r="F1165" s="59"/>
      <c r="G1165" s="58"/>
      <c r="H1165" s="19"/>
      <c r="I1165" s="19"/>
      <c r="J1165" s="82"/>
      <c r="K1165" s="82"/>
      <c r="L1165" s="22"/>
      <c r="M1165" s="22"/>
      <c r="N1165" s="25"/>
      <c r="O1165" s="60"/>
    </row>
    <row r="1166" spans="1:15" ht="42.75">
      <c r="A1166" s="19">
        <v>389</v>
      </c>
      <c r="B1166" s="85" t="str">
        <f>$B$1163</f>
        <v>CCD</v>
      </c>
      <c r="C1166" s="329" t="str">
        <f>[9]Sheet1!$B$21</f>
        <v xml:space="preserve">Purchase,  installation and servicing  of Air Conditioners  </v>
      </c>
      <c r="D1166" s="58" t="s">
        <v>31</v>
      </c>
      <c r="E1166" s="169" t="str">
        <f>$E$1163</f>
        <v>UGX</v>
      </c>
      <c r="F1166" s="59">
        <v>50000000</v>
      </c>
      <c r="G1166" s="59" t="str">
        <f>$G$1163</f>
        <v>GoU - Donor</v>
      </c>
      <c r="H1166" s="29" t="str">
        <f>H1160</f>
        <v>RFQ</v>
      </c>
      <c r="I1166" s="29" t="str">
        <f>I1160</f>
        <v xml:space="preserve">Lumpsum </v>
      </c>
      <c r="J1166" s="82">
        <f>J1163</f>
        <v>43677</v>
      </c>
      <c r="K1166" s="82">
        <f>K1163</f>
        <v>43697</v>
      </c>
      <c r="L1166" s="82">
        <f>L1163</f>
        <v>43717</v>
      </c>
      <c r="M1166" s="82">
        <f>M1163</f>
        <v>43737</v>
      </c>
      <c r="N1166" s="82">
        <f>N1163</f>
        <v>43757</v>
      </c>
      <c r="O1166" s="60"/>
    </row>
    <row r="1167" spans="1:15">
      <c r="A1167" s="19"/>
      <c r="B1167" s="19"/>
      <c r="C1167" s="331"/>
      <c r="D1167" s="58" t="s">
        <v>27</v>
      </c>
      <c r="E1167" s="169"/>
      <c r="F1167" s="59"/>
      <c r="G1167" s="58"/>
      <c r="H1167" s="19"/>
      <c r="I1167" s="19"/>
      <c r="J1167" s="82"/>
      <c r="K1167" s="82"/>
      <c r="L1167" s="22"/>
      <c r="M1167" s="22"/>
      <c r="N1167" s="25"/>
      <c r="O1167" s="60"/>
    </row>
    <row r="1168" spans="1:15">
      <c r="A1168" s="19"/>
      <c r="B1168" s="19"/>
      <c r="C1168" s="331"/>
      <c r="D1168" s="58"/>
      <c r="E1168" s="169"/>
      <c r="F1168" s="59"/>
      <c r="G1168" s="58"/>
      <c r="H1168" s="19"/>
      <c r="I1168" s="19"/>
      <c r="J1168" s="82"/>
      <c r="K1168" s="82"/>
      <c r="L1168" s="22"/>
      <c r="M1168" s="22"/>
      <c r="N1168" s="25"/>
      <c r="O1168" s="60"/>
    </row>
    <row r="1169" spans="1:15" ht="42.75">
      <c r="A1169" s="19">
        <v>390</v>
      </c>
      <c r="B1169" s="85" t="str">
        <f>$B$1166</f>
        <v>CCD</v>
      </c>
      <c r="C1169" s="329" t="s">
        <v>512</v>
      </c>
      <c r="D1169" s="58" t="s">
        <v>31</v>
      </c>
      <c r="E1169" s="169" t="str">
        <f>$E$1166</f>
        <v>UGX</v>
      </c>
      <c r="F1169" s="59">
        <v>120000000</v>
      </c>
      <c r="G1169" s="59" t="str">
        <f>G1166</f>
        <v>GoU - Donor</v>
      </c>
      <c r="H1169" s="29" t="str">
        <f>H1166</f>
        <v>RFQ</v>
      </c>
      <c r="I1169" s="235" t="str">
        <f t="shared" ref="I1169:N1169" si="47">I1166</f>
        <v xml:space="preserve">Lumpsum </v>
      </c>
      <c r="J1169" s="82">
        <f t="shared" si="47"/>
        <v>43677</v>
      </c>
      <c r="K1169" s="82">
        <f t="shared" si="47"/>
        <v>43697</v>
      </c>
      <c r="L1169" s="82">
        <f t="shared" si="47"/>
        <v>43717</v>
      </c>
      <c r="M1169" s="82">
        <f t="shared" si="47"/>
        <v>43737</v>
      </c>
      <c r="N1169" s="82">
        <f t="shared" si="47"/>
        <v>43757</v>
      </c>
      <c r="O1169" s="60"/>
    </row>
    <row r="1170" spans="1:15">
      <c r="A1170" s="19"/>
      <c r="B1170" s="19"/>
      <c r="C1170" s="331"/>
      <c r="D1170" s="58" t="s">
        <v>27</v>
      </c>
      <c r="E1170" s="169"/>
      <c r="F1170" s="59"/>
      <c r="G1170" s="58"/>
      <c r="H1170" s="19"/>
      <c r="I1170" s="19"/>
      <c r="J1170" s="82"/>
      <c r="K1170" s="82"/>
      <c r="L1170" s="22"/>
      <c r="M1170" s="22"/>
      <c r="N1170" s="25"/>
      <c r="O1170" s="60"/>
    </row>
    <row r="1171" spans="1:15">
      <c r="A1171" s="19"/>
      <c r="B1171" s="19"/>
      <c r="C1171" s="331"/>
      <c r="D1171" s="58"/>
      <c r="E1171" s="169"/>
      <c r="F1171" s="59"/>
      <c r="G1171" s="58"/>
      <c r="H1171" s="19"/>
      <c r="I1171" s="19"/>
      <c r="J1171" s="82"/>
      <c r="K1171" s="82"/>
      <c r="L1171" s="22"/>
      <c r="M1171" s="22"/>
      <c r="N1171" s="25"/>
      <c r="O1171" s="60"/>
    </row>
    <row r="1172" spans="1:15" ht="42.75">
      <c r="A1172" s="19">
        <v>391</v>
      </c>
      <c r="B1172" s="85" t="str">
        <f>$B$1169</f>
        <v>CCD</v>
      </c>
      <c r="C1172" s="329" t="str">
        <f>[9]Sheet1!$B$25</f>
        <v>Annual Subscriptions: UNFCCC, Magazines and others</v>
      </c>
      <c r="D1172" s="58" t="s">
        <v>31</v>
      </c>
      <c r="E1172" s="169" t="str">
        <f>$E$1169</f>
        <v>UGX</v>
      </c>
      <c r="F1172" s="59">
        <v>40000000</v>
      </c>
      <c r="G1172" s="59" t="str">
        <f>G1169</f>
        <v>GoU - Donor</v>
      </c>
      <c r="H1172" s="29" t="str">
        <f>H1169</f>
        <v>RFQ</v>
      </c>
      <c r="I1172" s="235" t="str">
        <f t="shared" ref="I1172:N1172" si="48">I1169</f>
        <v xml:space="preserve">Lumpsum </v>
      </c>
      <c r="J1172" s="82">
        <f t="shared" si="48"/>
        <v>43677</v>
      </c>
      <c r="K1172" s="82">
        <f t="shared" si="48"/>
        <v>43697</v>
      </c>
      <c r="L1172" s="82">
        <f t="shared" si="48"/>
        <v>43717</v>
      </c>
      <c r="M1172" s="82">
        <f t="shared" si="48"/>
        <v>43737</v>
      </c>
      <c r="N1172" s="82">
        <f t="shared" si="48"/>
        <v>43757</v>
      </c>
      <c r="O1172" s="60"/>
    </row>
    <row r="1173" spans="1:15">
      <c r="A1173" s="19"/>
      <c r="B1173" s="19"/>
      <c r="C1173" s="331"/>
      <c r="D1173" s="58" t="s">
        <v>27</v>
      </c>
      <c r="E1173" s="169"/>
      <c r="F1173" s="59"/>
      <c r="G1173" s="58"/>
      <c r="H1173" s="19"/>
      <c r="I1173" s="19"/>
      <c r="J1173" s="82"/>
      <c r="K1173" s="82"/>
      <c r="L1173" s="22"/>
      <c r="M1173" s="22"/>
      <c r="N1173" s="25"/>
      <c r="O1173" s="60"/>
    </row>
    <row r="1174" spans="1:15">
      <c r="A1174" s="19"/>
      <c r="B1174" s="226"/>
      <c r="C1174" s="7"/>
      <c r="D1174" s="58"/>
      <c r="E1174" s="169"/>
      <c r="F1174" s="59"/>
      <c r="G1174" s="58"/>
      <c r="H1174" s="19"/>
      <c r="I1174" s="19"/>
      <c r="J1174" s="82"/>
      <c r="K1174" s="82"/>
      <c r="L1174" s="22"/>
      <c r="M1174" s="22"/>
      <c r="N1174" s="25"/>
      <c r="O1174" s="60"/>
    </row>
    <row r="1175" spans="1:15">
      <c r="A1175" s="19">
        <v>392</v>
      </c>
      <c r="B1175" s="19" t="str">
        <f>$B$1172</f>
        <v>CCD</v>
      </c>
      <c r="C1175" s="331" t="str">
        <f>[9]Sheet1!$B$26</f>
        <v xml:space="preserve"> Procurement of side room for the UNFCC -COP25</v>
      </c>
      <c r="D1175" s="58" t="s">
        <v>31</v>
      </c>
      <c r="E1175" s="169" t="str">
        <f>$E$1172</f>
        <v>UGX</v>
      </c>
      <c r="F1175" s="59">
        <v>200000000</v>
      </c>
      <c r="G1175" s="59" t="str">
        <f>G1172</f>
        <v>GoU - Donor</v>
      </c>
      <c r="H1175" s="29" t="str">
        <f>H1172</f>
        <v>RFQ</v>
      </c>
      <c r="I1175" s="235" t="str">
        <f>$I$1172</f>
        <v xml:space="preserve">Lumpsum </v>
      </c>
      <c r="J1175" s="82">
        <f>J1172</f>
        <v>43677</v>
      </c>
      <c r="K1175" s="82">
        <f>K1172</f>
        <v>43697</v>
      </c>
      <c r="L1175" s="82">
        <f>L1172</f>
        <v>43717</v>
      </c>
      <c r="M1175" s="82">
        <f>M1172</f>
        <v>43737</v>
      </c>
      <c r="N1175" s="82">
        <f>N1172</f>
        <v>43757</v>
      </c>
      <c r="O1175" s="60"/>
    </row>
    <row r="1176" spans="1:15">
      <c r="A1176" s="19"/>
      <c r="B1176" s="19"/>
      <c r="C1176" s="331"/>
      <c r="D1176" s="58" t="s">
        <v>27</v>
      </c>
      <c r="E1176" s="169"/>
      <c r="F1176" s="59"/>
      <c r="G1176" s="58"/>
      <c r="H1176" s="19"/>
      <c r="I1176" s="19"/>
      <c r="J1176" s="82"/>
      <c r="K1176" s="82"/>
      <c r="L1176" s="22"/>
      <c r="M1176" s="22"/>
      <c r="N1176" s="25"/>
      <c r="O1176" s="60"/>
    </row>
    <row r="1177" spans="1:15">
      <c r="A1177" s="19"/>
      <c r="B1177" s="19"/>
      <c r="C1177" s="331"/>
      <c r="D1177" s="58"/>
      <c r="E1177" s="169"/>
      <c r="F1177" s="59"/>
      <c r="G1177" s="58"/>
      <c r="H1177" s="19"/>
      <c r="I1177" s="19"/>
      <c r="J1177" s="82"/>
      <c r="K1177" s="82"/>
      <c r="L1177" s="22"/>
      <c r="M1177" s="22"/>
      <c r="N1177" s="25"/>
      <c r="O1177" s="60"/>
    </row>
    <row r="1178" spans="1:15">
      <c r="A1178" s="19">
        <v>393</v>
      </c>
      <c r="B1178" s="85" t="str">
        <f>$B$1175</f>
        <v>CCD</v>
      </c>
      <c r="C1178" s="331" t="str">
        <f>[9]Sheet1!$B$27</f>
        <v>Purchase of carpets for the Board rooms and offices</v>
      </c>
      <c r="D1178" s="58" t="s">
        <v>31</v>
      </c>
      <c r="E1178" s="169" t="str">
        <f>$E$1175</f>
        <v>UGX</v>
      </c>
      <c r="F1178" s="59">
        <v>70000000</v>
      </c>
      <c r="G1178" s="59" t="str">
        <f>G1175</f>
        <v>GoU - Donor</v>
      </c>
      <c r="H1178" s="29" t="str">
        <f>H1175</f>
        <v>RFQ</v>
      </c>
      <c r="I1178" s="235" t="str">
        <f t="shared" ref="I1178:N1178" si="49">I1175</f>
        <v xml:space="preserve">Lumpsum </v>
      </c>
      <c r="J1178" s="82">
        <f t="shared" si="49"/>
        <v>43677</v>
      </c>
      <c r="K1178" s="82">
        <f t="shared" si="49"/>
        <v>43697</v>
      </c>
      <c r="L1178" s="82">
        <f t="shared" si="49"/>
        <v>43717</v>
      </c>
      <c r="M1178" s="82">
        <f t="shared" si="49"/>
        <v>43737</v>
      </c>
      <c r="N1178" s="82">
        <f t="shared" si="49"/>
        <v>43757</v>
      </c>
      <c r="O1178" s="60"/>
    </row>
    <row r="1179" spans="1:15">
      <c r="A1179" s="19"/>
      <c r="B1179" s="19"/>
      <c r="C1179" s="331"/>
      <c r="D1179" s="58" t="s">
        <v>27</v>
      </c>
      <c r="E1179" s="169"/>
      <c r="F1179" s="59"/>
      <c r="G1179" s="58"/>
      <c r="H1179" s="19"/>
      <c r="I1179" s="19"/>
      <c r="J1179" s="82"/>
      <c r="K1179" s="82"/>
      <c r="L1179" s="22"/>
      <c r="M1179" s="22"/>
      <c r="N1179" s="25"/>
      <c r="O1179" s="60"/>
    </row>
    <row r="1180" spans="1:15">
      <c r="A1180" s="19"/>
      <c r="B1180" s="19"/>
      <c r="C1180" s="331"/>
      <c r="D1180" s="58"/>
      <c r="E1180" s="169"/>
      <c r="F1180" s="59"/>
      <c r="G1180" s="58"/>
      <c r="H1180" s="19"/>
      <c r="I1180" s="19"/>
      <c r="J1180" s="82"/>
      <c r="K1180" s="82"/>
      <c r="L1180" s="22"/>
      <c r="M1180" s="22"/>
      <c r="N1180" s="25"/>
      <c r="O1180" s="60"/>
    </row>
    <row r="1181" spans="1:15">
      <c r="A1181" s="19">
        <v>394</v>
      </c>
      <c r="B1181" s="85" t="str">
        <f>$B$1178</f>
        <v>CCD</v>
      </c>
      <c r="C1181" s="331" t="str">
        <f>[9]Sheet1!$B$28</f>
        <v>Machinery and equipment</v>
      </c>
      <c r="D1181" s="58" t="s">
        <v>31</v>
      </c>
      <c r="E1181" s="169" t="str">
        <f>$E$1178</f>
        <v>UGX</v>
      </c>
      <c r="F1181" s="59">
        <v>300000000</v>
      </c>
      <c r="G1181" s="59" t="str">
        <f>G1178</f>
        <v>GoU - Donor</v>
      </c>
      <c r="H1181" s="29" t="str">
        <f>H1178</f>
        <v>RFQ</v>
      </c>
      <c r="I1181" s="235" t="str">
        <f>$I$1178</f>
        <v xml:space="preserve">Lumpsum </v>
      </c>
      <c r="J1181" s="82">
        <v>43708</v>
      </c>
      <c r="K1181" s="82">
        <f>J1181+30</f>
        <v>43738</v>
      </c>
      <c r="L1181" s="82">
        <f>K1181+30</f>
        <v>43768</v>
      </c>
      <c r="M1181" s="82">
        <f>L1181+30</f>
        <v>43798</v>
      </c>
      <c r="N1181" s="82">
        <f>M1181+30</f>
        <v>43828</v>
      </c>
      <c r="O1181" s="60"/>
    </row>
    <row r="1182" spans="1:15">
      <c r="A1182" s="19"/>
      <c r="B1182" s="19"/>
      <c r="C1182" s="331"/>
      <c r="D1182" s="58" t="s">
        <v>27</v>
      </c>
      <c r="E1182" s="169"/>
      <c r="F1182" s="59"/>
      <c r="G1182" s="58"/>
      <c r="H1182" s="19"/>
      <c r="I1182" s="19"/>
      <c r="J1182" s="82"/>
      <c r="K1182" s="82"/>
      <c r="L1182" s="22"/>
      <c r="M1182" s="22"/>
      <c r="N1182" s="25"/>
      <c r="O1182" s="60"/>
    </row>
    <row r="1183" spans="1:15">
      <c r="A1183" s="19"/>
      <c r="B1183" s="19"/>
      <c r="C1183" s="331"/>
      <c r="D1183" s="58"/>
      <c r="E1183" s="169"/>
      <c r="F1183" s="59"/>
      <c r="G1183" s="58"/>
      <c r="H1183" s="19"/>
      <c r="I1183" s="19"/>
      <c r="J1183" s="82"/>
      <c r="K1183" s="82"/>
      <c r="L1183" s="22"/>
      <c r="M1183" s="22"/>
      <c r="N1183" s="25"/>
      <c r="O1183" s="60"/>
    </row>
    <row r="1184" spans="1:15">
      <c r="A1184" s="19">
        <v>395</v>
      </c>
      <c r="B1184" s="85" t="str">
        <f>$B$1181</f>
        <v>CCD</v>
      </c>
      <c r="C1184" s="331" t="str">
        <f>[9]Sheet1!$B$29</f>
        <v>Production of Film documentary</v>
      </c>
      <c r="D1184" s="58" t="s">
        <v>31</v>
      </c>
      <c r="E1184" s="169" t="str">
        <f>$E$1181</f>
        <v>UGX</v>
      </c>
      <c r="F1184" s="59">
        <v>100000000</v>
      </c>
      <c r="G1184" s="59" t="str">
        <f t="shared" ref="G1184:N1184" si="50">G1181</f>
        <v>GoU - Donor</v>
      </c>
      <c r="H1184" s="29" t="str">
        <f t="shared" si="50"/>
        <v>RFQ</v>
      </c>
      <c r="I1184" s="29" t="str">
        <f t="shared" si="50"/>
        <v xml:space="preserve">Lumpsum </v>
      </c>
      <c r="J1184" s="82">
        <f t="shared" si="50"/>
        <v>43708</v>
      </c>
      <c r="K1184" s="82">
        <f t="shared" si="50"/>
        <v>43738</v>
      </c>
      <c r="L1184" s="82">
        <f t="shared" si="50"/>
        <v>43768</v>
      </c>
      <c r="M1184" s="82">
        <f t="shared" si="50"/>
        <v>43798</v>
      </c>
      <c r="N1184" s="25">
        <f t="shared" si="50"/>
        <v>43828</v>
      </c>
      <c r="O1184" s="60"/>
    </row>
    <row r="1185" spans="1:15">
      <c r="A1185" s="19"/>
      <c r="B1185" s="19"/>
      <c r="C1185" s="331"/>
      <c r="D1185" s="58" t="s">
        <v>27</v>
      </c>
      <c r="E1185" s="169"/>
      <c r="F1185" s="59"/>
      <c r="G1185" s="58"/>
      <c r="H1185" s="19"/>
      <c r="I1185" s="19"/>
      <c r="J1185" s="82"/>
      <c r="K1185" s="82"/>
      <c r="L1185" s="22"/>
      <c r="M1185" s="22"/>
      <c r="N1185" s="25"/>
      <c r="O1185" s="60"/>
    </row>
    <row r="1186" spans="1:15">
      <c r="A1186" s="19"/>
      <c r="B1186" s="19"/>
      <c r="C1186" s="331"/>
      <c r="D1186" s="58"/>
      <c r="E1186" s="169"/>
      <c r="F1186" s="59"/>
      <c r="G1186" s="58"/>
      <c r="H1186" s="19"/>
      <c r="I1186" s="19"/>
      <c r="J1186" s="82"/>
      <c r="K1186" s="82"/>
      <c r="L1186" s="22"/>
      <c r="M1186" s="22"/>
      <c r="N1186" s="25"/>
      <c r="O1186" s="60"/>
    </row>
    <row r="1187" spans="1:15">
      <c r="A1187" s="19">
        <v>396</v>
      </c>
      <c r="B1187" s="85" t="str">
        <f>$B$1181</f>
        <v>CCD</v>
      </c>
      <c r="C1187" s="331" t="str">
        <f>[9]Sheet1!$B$30</f>
        <v>Servicing of IT Equipment and fire extinguishers</v>
      </c>
      <c r="D1187" s="58" t="s">
        <v>31</v>
      </c>
      <c r="E1187" s="169" t="str">
        <f>$E$1181</f>
        <v>UGX</v>
      </c>
      <c r="F1187" s="59">
        <v>25000000</v>
      </c>
      <c r="G1187" s="59" t="str">
        <f t="shared" ref="G1187:N1187" si="51">G1181</f>
        <v>GoU - Donor</v>
      </c>
      <c r="H1187" s="29" t="str">
        <f t="shared" si="51"/>
        <v>RFQ</v>
      </c>
      <c r="I1187" s="29" t="str">
        <f t="shared" si="51"/>
        <v xml:space="preserve">Lumpsum </v>
      </c>
      <c r="J1187" s="82">
        <f t="shared" si="51"/>
        <v>43708</v>
      </c>
      <c r="K1187" s="82">
        <f t="shared" si="51"/>
        <v>43738</v>
      </c>
      <c r="L1187" s="82">
        <f t="shared" si="51"/>
        <v>43768</v>
      </c>
      <c r="M1187" s="82">
        <f t="shared" si="51"/>
        <v>43798</v>
      </c>
      <c r="N1187" s="25">
        <f t="shared" si="51"/>
        <v>43828</v>
      </c>
      <c r="O1187" s="60"/>
    </row>
    <row r="1188" spans="1:15">
      <c r="A1188" s="19"/>
      <c r="B1188" s="19"/>
      <c r="C1188" s="331"/>
      <c r="D1188" s="58" t="s">
        <v>27</v>
      </c>
      <c r="E1188" s="169"/>
      <c r="F1188" s="59"/>
      <c r="G1188" s="58"/>
      <c r="H1188" s="19"/>
      <c r="I1188" s="19"/>
      <c r="J1188" s="82"/>
      <c r="K1188" s="82"/>
      <c r="L1188" s="22"/>
      <c r="M1188" s="22"/>
      <c r="N1188" s="25"/>
      <c r="O1188" s="60"/>
    </row>
    <row r="1189" spans="1:15">
      <c r="A1189" s="19"/>
      <c r="B1189" s="19"/>
      <c r="C1189" s="331"/>
      <c r="D1189" s="58"/>
      <c r="E1189" s="169"/>
      <c r="F1189" s="59"/>
      <c r="G1189" s="58"/>
      <c r="H1189" s="19"/>
      <c r="I1189" s="19"/>
      <c r="J1189" s="82"/>
      <c r="K1189" s="82"/>
      <c r="L1189" s="22"/>
      <c r="M1189" s="22"/>
      <c r="N1189" s="25"/>
      <c r="O1189" s="60"/>
    </row>
    <row r="1190" spans="1:15" ht="42.75">
      <c r="A1190" s="19">
        <v>397</v>
      </c>
      <c r="B1190" s="85" t="s">
        <v>407</v>
      </c>
      <c r="C1190" s="359" t="str">
        <f>'[10]GW&amp;Non-conultancy'!$B$11</f>
        <v>Construction of a Surveillance Station and Research Station in Hoima District</v>
      </c>
      <c r="D1190" s="58" t="s">
        <v>31</v>
      </c>
      <c r="E1190" s="270" t="str">
        <f>$E$1181</f>
        <v>UGX</v>
      </c>
      <c r="F1190" s="59">
        <v>1528400000</v>
      </c>
      <c r="G1190" s="59" t="str">
        <f>'[10]GW&amp;Non-conultancy'!$E$11</f>
        <v>Donor/GoU</v>
      </c>
      <c r="H1190" s="19" t="s">
        <v>65</v>
      </c>
      <c r="I1190" s="29" t="s">
        <v>353</v>
      </c>
      <c r="J1190" s="82">
        <v>43708</v>
      </c>
      <c r="K1190" s="82">
        <f>J1190+20</f>
        <v>43728</v>
      </c>
      <c r="L1190" s="82">
        <f>K1190+20</f>
        <v>43748</v>
      </c>
      <c r="M1190" s="82">
        <f>L1190+20</f>
        <v>43768</v>
      </c>
      <c r="N1190" s="82">
        <f>M1190+20</f>
        <v>43788</v>
      </c>
      <c r="O1190" s="60"/>
    </row>
    <row r="1191" spans="1:15">
      <c r="A1191" s="19"/>
      <c r="B1191" s="19"/>
      <c r="C1191" s="331"/>
      <c r="D1191" s="58" t="s">
        <v>27</v>
      </c>
      <c r="E1191" s="169"/>
      <c r="F1191" s="59"/>
      <c r="G1191" s="58"/>
      <c r="H1191" s="19"/>
      <c r="I1191" s="19"/>
      <c r="J1191" s="82"/>
      <c r="K1191" s="82"/>
      <c r="L1191" s="22"/>
      <c r="M1191" s="22"/>
      <c r="N1191" s="25"/>
      <c r="O1191" s="60"/>
    </row>
    <row r="1192" spans="1:15">
      <c r="A1192" s="19"/>
      <c r="B1192" s="19"/>
      <c r="C1192" s="331"/>
      <c r="D1192" s="58"/>
      <c r="E1192" s="169"/>
      <c r="F1192" s="59"/>
      <c r="G1192" s="58"/>
      <c r="H1192" s="19"/>
      <c r="I1192" s="19"/>
      <c r="J1192" s="82"/>
      <c r="K1192" s="82"/>
      <c r="L1192" s="22"/>
      <c r="M1192" s="22"/>
      <c r="N1192" s="25"/>
      <c r="O1192" s="60"/>
    </row>
    <row r="1193" spans="1:15" ht="42.75">
      <c r="A1193" s="19">
        <v>398</v>
      </c>
      <c r="B1193" s="85" t="str">
        <f>$B$1190</f>
        <v>LEAF II</v>
      </c>
      <c r="C1193" s="359" t="str">
        <f>'[10]GW&amp;Non-conultancy'!$B$14</f>
        <v>Civil works for fill and completion of parking space at Rwenshama Landing Site</v>
      </c>
      <c r="D1193" s="58" t="s">
        <v>31</v>
      </c>
      <c r="E1193" s="270" t="str">
        <f>$E$1181</f>
        <v>UGX</v>
      </c>
      <c r="F1193" s="59">
        <v>450000000</v>
      </c>
      <c r="G1193" s="59" t="s">
        <v>63</v>
      </c>
      <c r="H1193" s="29" t="str">
        <f>H1190</f>
        <v>ODB</v>
      </c>
      <c r="I1193" s="29" t="s">
        <v>353</v>
      </c>
      <c r="J1193" s="82">
        <f>J1190</f>
        <v>43708</v>
      </c>
      <c r="K1193" s="82">
        <f>K1190</f>
        <v>43728</v>
      </c>
      <c r="L1193" s="82">
        <f>L1190</f>
        <v>43748</v>
      </c>
      <c r="M1193" s="82">
        <f>M1190</f>
        <v>43768</v>
      </c>
      <c r="N1193" s="25">
        <f>N1190</f>
        <v>43788</v>
      </c>
      <c r="O1193" s="60"/>
    </row>
    <row r="1194" spans="1:15">
      <c r="A1194" s="19"/>
      <c r="B1194" s="19"/>
      <c r="C1194" s="331"/>
      <c r="D1194" s="58" t="s">
        <v>27</v>
      </c>
      <c r="E1194" s="169"/>
      <c r="F1194" s="59"/>
      <c r="G1194" s="58"/>
      <c r="H1194" s="19"/>
      <c r="I1194" s="19"/>
      <c r="J1194" s="82"/>
      <c r="K1194" s="82"/>
      <c r="L1194" s="22"/>
      <c r="M1194" s="22"/>
      <c r="N1194" s="25"/>
      <c r="O1194" s="60"/>
    </row>
    <row r="1195" spans="1:15">
      <c r="A1195" s="19"/>
      <c r="B1195" s="19"/>
      <c r="C1195" s="331"/>
      <c r="D1195" s="58"/>
      <c r="E1195" s="169"/>
      <c r="F1195" s="59"/>
      <c r="G1195" s="58"/>
      <c r="H1195" s="19"/>
      <c r="I1195" s="19"/>
      <c r="J1195" s="82"/>
      <c r="K1195" s="82"/>
      <c r="L1195" s="22"/>
      <c r="M1195" s="22"/>
      <c r="N1195" s="25"/>
      <c r="O1195" s="60"/>
    </row>
    <row r="1196" spans="1:15">
      <c r="A1196" s="19">
        <v>399</v>
      </c>
      <c r="B1196" s="85" t="str">
        <f>$B$1190</f>
        <v>LEAF II</v>
      </c>
      <c r="C1196" s="363" t="str">
        <f>'[10]GW&amp;Non-conultancy'!$B$17</f>
        <v xml:space="preserve">Installation/demonstration of 03 cages </v>
      </c>
      <c r="D1196" s="58" t="s">
        <v>31</v>
      </c>
      <c r="E1196" s="270" t="str">
        <f>$E$1181</f>
        <v>UGX</v>
      </c>
      <c r="F1196" s="59">
        <v>111300000</v>
      </c>
      <c r="G1196" s="59" t="str">
        <f>$G$1190</f>
        <v>Donor/GoU</v>
      </c>
      <c r="H1196" s="29" t="str">
        <f>H1193</f>
        <v>ODB</v>
      </c>
      <c r="I1196" s="29" t="s">
        <v>353</v>
      </c>
      <c r="J1196" s="82">
        <f>J1193</f>
        <v>43708</v>
      </c>
      <c r="K1196" s="82">
        <f>K1193</f>
        <v>43728</v>
      </c>
      <c r="L1196" s="82">
        <f>L1193</f>
        <v>43748</v>
      </c>
      <c r="M1196" s="82">
        <f>M1193</f>
        <v>43768</v>
      </c>
      <c r="N1196" s="25">
        <f>N1193</f>
        <v>43788</v>
      </c>
      <c r="O1196" s="60"/>
    </row>
    <row r="1197" spans="1:15">
      <c r="A1197" s="19"/>
      <c r="B1197" s="19"/>
      <c r="C1197" s="331"/>
      <c r="D1197" s="58" t="s">
        <v>27</v>
      </c>
      <c r="E1197" s="169"/>
      <c r="F1197" s="59"/>
      <c r="G1197" s="58"/>
      <c r="H1197" s="19"/>
      <c r="I1197" s="19"/>
      <c r="J1197" s="82"/>
      <c r="K1197" s="82"/>
      <c r="L1197" s="22"/>
      <c r="M1197" s="22"/>
      <c r="N1197" s="25"/>
      <c r="O1197" s="60"/>
    </row>
    <row r="1198" spans="1:15">
      <c r="A1198" s="19"/>
      <c r="B1198" s="19"/>
      <c r="C1198" s="331"/>
      <c r="D1198" s="58"/>
      <c r="E1198" s="169"/>
      <c r="F1198" s="59"/>
      <c r="G1198" s="58"/>
      <c r="H1198" s="19"/>
      <c r="I1198" s="19"/>
      <c r="J1198" s="82"/>
      <c r="K1198" s="82"/>
      <c r="L1198" s="22"/>
      <c r="M1198" s="22"/>
      <c r="N1198" s="25"/>
      <c r="O1198" s="60"/>
    </row>
    <row r="1199" spans="1:15">
      <c r="A1199" s="19">
        <v>400</v>
      </c>
      <c r="B1199" s="85" t="str">
        <f>$B$1190</f>
        <v>LEAF II</v>
      </c>
      <c r="C1199" s="363" t="str">
        <f>'[10]GW&amp;Non-conultancy'!$B$20</f>
        <v>Minor renovataion of DFR Offices in Entebbe</v>
      </c>
      <c r="D1199" s="58" t="s">
        <v>31</v>
      </c>
      <c r="E1199" s="169" t="s">
        <v>38</v>
      </c>
      <c r="F1199" s="59">
        <v>50000000</v>
      </c>
      <c r="G1199" s="58" t="s">
        <v>63</v>
      </c>
      <c r="H1199" s="19" t="s">
        <v>64</v>
      </c>
      <c r="I1199" s="29" t="s">
        <v>353</v>
      </c>
      <c r="J1199" s="82">
        <v>43661</v>
      </c>
      <c r="K1199" s="82">
        <f>J1199+20</f>
        <v>43681</v>
      </c>
      <c r="L1199" s="82">
        <f>K1199+20</f>
        <v>43701</v>
      </c>
      <c r="M1199" s="82">
        <f>L1199+20</f>
        <v>43721</v>
      </c>
      <c r="N1199" s="82">
        <f>M1199+20</f>
        <v>43741</v>
      </c>
      <c r="O1199" s="60"/>
    </row>
    <row r="1200" spans="1:15">
      <c r="A1200" s="19"/>
      <c r="B1200" s="19"/>
      <c r="C1200" s="331"/>
      <c r="D1200" s="58" t="s">
        <v>27</v>
      </c>
      <c r="E1200" s="169"/>
      <c r="F1200" s="59"/>
      <c r="G1200" s="58"/>
      <c r="H1200" s="19"/>
      <c r="I1200" s="19"/>
      <c r="J1200" s="82"/>
      <c r="K1200" s="82"/>
      <c r="L1200" s="22"/>
      <c r="M1200" s="22"/>
      <c r="N1200" s="25"/>
      <c r="O1200" s="60"/>
    </row>
    <row r="1201" spans="1:15">
      <c r="A1201" s="19"/>
      <c r="B1201" s="19"/>
      <c r="C1201" s="331"/>
      <c r="D1201" s="58"/>
      <c r="E1201" s="169"/>
      <c r="F1201" s="59"/>
      <c r="G1201" s="58"/>
      <c r="H1201" s="19"/>
      <c r="I1201" s="19"/>
      <c r="J1201" s="82"/>
      <c r="K1201" s="82"/>
      <c r="L1201" s="22"/>
      <c r="M1201" s="22"/>
      <c r="N1201" s="25"/>
      <c r="O1201" s="60"/>
    </row>
    <row r="1202" spans="1:15">
      <c r="A1202" s="19">
        <v>401</v>
      </c>
      <c r="B1202" s="85" t="str">
        <f>$B$1199</f>
        <v>LEAF II</v>
      </c>
      <c r="C1202" s="363" t="str">
        <f>'[10]GW&amp;Non-conultancy'!$B$26</f>
        <v>Starter kit for livelihood activities</v>
      </c>
      <c r="D1202" s="58" t="s">
        <v>31</v>
      </c>
      <c r="E1202" s="169" t="str">
        <f>$E$1199</f>
        <v>UGX</v>
      </c>
      <c r="F1202" s="59">
        <v>261600000</v>
      </c>
      <c r="G1202" s="58" t="s">
        <v>146</v>
      </c>
      <c r="H1202" s="29" t="s">
        <v>360</v>
      </c>
      <c r="I1202" s="19" t="s">
        <v>50</v>
      </c>
      <c r="J1202" s="82">
        <f>J1199</f>
        <v>43661</v>
      </c>
      <c r="K1202" s="82">
        <f>K1199</f>
        <v>43681</v>
      </c>
      <c r="L1202" s="82">
        <f>L1199</f>
        <v>43701</v>
      </c>
      <c r="M1202" s="82">
        <f>M1199</f>
        <v>43721</v>
      </c>
      <c r="N1202" s="25">
        <f>N1199</f>
        <v>43741</v>
      </c>
      <c r="O1202" s="60"/>
    </row>
    <row r="1203" spans="1:15">
      <c r="A1203" s="19"/>
      <c r="B1203" s="19"/>
      <c r="C1203" s="331"/>
      <c r="D1203" s="58" t="s">
        <v>27</v>
      </c>
      <c r="E1203" s="169"/>
      <c r="F1203" s="59"/>
      <c r="G1203" s="58"/>
      <c r="H1203" s="19"/>
      <c r="I1203" s="19"/>
      <c r="J1203" s="82"/>
      <c r="K1203" s="82"/>
      <c r="L1203" s="22"/>
      <c r="M1203" s="22"/>
      <c r="N1203" s="25"/>
      <c r="O1203" s="60"/>
    </row>
    <row r="1204" spans="1:15">
      <c r="A1204" s="19"/>
      <c r="B1204" s="19"/>
      <c r="C1204" s="331"/>
      <c r="D1204" s="58"/>
      <c r="E1204" s="169"/>
      <c r="F1204" s="59"/>
      <c r="G1204" s="58"/>
      <c r="H1204" s="19"/>
      <c r="I1204" s="19"/>
      <c r="J1204" s="82"/>
      <c r="K1204" s="82"/>
      <c r="L1204" s="22"/>
      <c r="M1204" s="22"/>
      <c r="N1204" s="25"/>
      <c r="O1204" s="60"/>
    </row>
    <row r="1205" spans="1:15">
      <c r="A1205" s="19">
        <v>402</v>
      </c>
      <c r="B1205" s="85" t="str">
        <f>$B$1202</f>
        <v>LEAF II</v>
      </c>
      <c r="C1205" s="363" t="str">
        <f>'[10]GW&amp;Non-conultancy'!$B$29</f>
        <v>1 Research Vessel</v>
      </c>
      <c r="D1205" s="58" t="s">
        <v>31</v>
      </c>
      <c r="E1205" s="169" t="s">
        <v>38</v>
      </c>
      <c r="F1205" s="59">
        <v>2976000000</v>
      </c>
      <c r="G1205" s="58" t="s">
        <v>146</v>
      </c>
      <c r="H1205" s="19" t="s">
        <v>65</v>
      </c>
      <c r="I1205" s="19" t="str">
        <f>$I$1202</f>
        <v xml:space="preserve">Lumpsum </v>
      </c>
      <c r="J1205" s="82">
        <f>J1202</f>
        <v>43661</v>
      </c>
      <c r="K1205" s="82">
        <f>K1202</f>
        <v>43681</v>
      </c>
      <c r="L1205" s="82">
        <f>L1202</f>
        <v>43701</v>
      </c>
      <c r="M1205" s="82">
        <f>M1202</f>
        <v>43721</v>
      </c>
      <c r="N1205" s="25">
        <f>N1202</f>
        <v>43741</v>
      </c>
      <c r="O1205" s="60"/>
    </row>
    <row r="1206" spans="1:15">
      <c r="A1206" s="19"/>
      <c r="B1206" s="19"/>
      <c r="C1206" s="331"/>
      <c r="D1206" s="58" t="s">
        <v>27</v>
      </c>
      <c r="E1206" s="169"/>
      <c r="F1206" s="59"/>
      <c r="G1206" s="58"/>
      <c r="H1206" s="19"/>
      <c r="I1206" s="19"/>
      <c r="J1206" s="82"/>
      <c r="K1206" s="82"/>
      <c r="L1206" s="22"/>
      <c r="M1206" s="22"/>
      <c r="N1206" s="25"/>
      <c r="O1206" s="60"/>
    </row>
    <row r="1207" spans="1:15">
      <c r="A1207" s="19"/>
      <c r="B1207" s="19"/>
      <c r="C1207" s="331"/>
      <c r="D1207" s="58"/>
      <c r="E1207" s="169"/>
      <c r="F1207" s="59"/>
      <c r="G1207" s="58"/>
      <c r="H1207" s="19"/>
      <c r="I1207" s="19"/>
      <c r="J1207" s="82"/>
      <c r="K1207" s="82"/>
      <c r="L1207" s="22"/>
      <c r="M1207" s="22"/>
      <c r="N1207" s="25"/>
      <c r="O1207" s="60"/>
    </row>
    <row r="1208" spans="1:15">
      <c r="A1208" s="19">
        <v>403</v>
      </c>
      <c r="B1208" s="85" t="str">
        <f>$B$1205</f>
        <v>LEAF II</v>
      </c>
      <c r="C1208" s="363" t="str">
        <f>'[10]GW&amp;Non-conultancy'!$B$32</f>
        <v>1 Project vehicles</v>
      </c>
      <c r="D1208" s="58" t="s">
        <v>31</v>
      </c>
      <c r="E1208" s="169" t="s">
        <v>38</v>
      </c>
      <c r="F1208" s="59">
        <v>150000000</v>
      </c>
      <c r="G1208" s="58" t="s">
        <v>146</v>
      </c>
      <c r="H1208" s="19" t="s">
        <v>360</v>
      </c>
      <c r="I1208" s="19" t="s">
        <v>50</v>
      </c>
      <c r="J1208" s="82">
        <f>J1205</f>
        <v>43661</v>
      </c>
      <c r="K1208" s="82">
        <f>K1205</f>
        <v>43681</v>
      </c>
      <c r="L1208" s="82">
        <f>L1205</f>
        <v>43701</v>
      </c>
      <c r="M1208" s="82">
        <f>M1205</f>
        <v>43721</v>
      </c>
      <c r="N1208" s="25">
        <f>N1205</f>
        <v>43741</v>
      </c>
      <c r="O1208" s="60"/>
    </row>
    <row r="1209" spans="1:15">
      <c r="A1209" s="19"/>
      <c r="B1209" s="19"/>
      <c r="C1209" s="331"/>
      <c r="D1209" s="58" t="s">
        <v>27</v>
      </c>
      <c r="E1209" s="169"/>
      <c r="F1209" s="59"/>
      <c r="G1209" s="58"/>
      <c r="H1209" s="19"/>
      <c r="I1209" s="19"/>
      <c r="J1209" s="82"/>
      <c r="K1209" s="82"/>
      <c r="L1209" s="22"/>
      <c r="M1209" s="22"/>
      <c r="N1209" s="25"/>
      <c r="O1209" s="60"/>
    </row>
    <row r="1210" spans="1:15">
      <c r="A1210" s="19"/>
      <c r="B1210" s="19"/>
      <c r="C1210" s="331"/>
      <c r="D1210" s="58"/>
      <c r="E1210" s="169"/>
      <c r="F1210" s="59"/>
      <c r="G1210" s="58"/>
      <c r="H1210" s="19"/>
      <c r="I1210" s="19"/>
      <c r="J1210" s="82"/>
      <c r="K1210" s="82"/>
      <c r="L1210" s="22"/>
      <c r="M1210" s="22"/>
      <c r="N1210" s="25"/>
      <c r="O1210" s="60"/>
    </row>
    <row r="1211" spans="1:15" ht="42.75">
      <c r="A1211" s="19">
        <v>404</v>
      </c>
      <c r="B1211" s="85" t="str">
        <f>$B$1205</f>
        <v>LEAF II</v>
      </c>
      <c r="C1211" s="359" t="str">
        <f>'[10]GW&amp;Non-conultancy'!$B$35</f>
        <v>Office IT equipment (laptops, printers, software and IT accessories)</v>
      </c>
      <c r="D1211" s="58" t="s">
        <v>31</v>
      </c>
      <c r="E1211" s="270" t="s">
        <v>38</v>
      </c>
      <c r="F1211" s="59">
        <v>27900000</v>
      </c>
      <c r="G1211" s="58" t="str">
        <f t="shared" ref="G1211:N1211" si="52">G1208</f>
        <v xml:space="preserve">Donor </v>
      </c>
      <c r="H1211" s="19" t="str">
        <f t="shared" si="52"/>
        <v xml:space="preserve">Shopping </v>
      </c>
      <c r="I1211" s="19" t="str">
        <f t="shared" si="52"/>
        <v xml:space="preserve">Lumpsum </v>
      </c>
      <c r="J1211" s="82">
        <f t="shared" si="52"/>
        <v>43661</v>
      </c>
      <c r="K1211" s="82">
        <f t="shared" si="52"/>
        <v>43681</v>
      </c>
      <c r="L1211" s="82">
        <f t="shared" si="52"/>
        <v>43701</v>
      </c>
      <c r="M1211" s="82">
        <f t="shared" si="52"/>
        <v>43721</v>
      </c>
      <c r="N1211" s="25">
        <f t="shared" si="52"/>
        <v>43741</v>
      </c>
      <c r="O1211" s="60"/>
    </row>
    <row r="1212" spans="1:15">
      <c r="A1212" s="19"/>
      <c r="B1212" s="19"/>
      <c r="C1212" s="331"/>
      <c r="D1212" s="58" t="s">
        <v>27</v>
      </c>
      <c r="E1212" s="169"/>
      <c r="F1212" s="59"/>
      <c r="G1212" s="58"/>
      <c r="H1212" s="19"/>
      <c r="I1212" s="19"/>
      <c r="J1212" s="82"/>
      <c r="K1212" s="82"/>
      <c r="L1212" s="22"/>
      <c r="M1212" s="22"/>
      <c r="N1212" s="25"/>
      <c r="O1212" s="60"/>
    </row>
    <row r="1213" spans="1:15">
      <c r="A1213" s="19"/>
      <c r="B1213" s="19"/>
      <c r="C1213" s="331"/>
      <c r="D1213" s="58"/>
      <c r="E1213" s="169"/>
      <c r="F1213" s="59"/>
      <c r="G1213" s="58"/>
      <c r="H1213" s="19"/>
      <c r="I1213" s="19"/>
      <c r="J1213" s="82"/>
      <c r="K1213" s="82"/>
      <c r="L1213" s="22"/>
      <c r="M1213" s="22"/>
      <c r="N1213" s="25"/>
      <c r="O1213" s="60"/>
    </row>
    <row r="1214" spans="1:15">
      <c r="A1214" s="19">
        <v>405</v>
      </c>
      <c r="B1214" s="85" t="str">
        <f>$B$1211</f>
        <v>LEAF II</v>
      </c>
      <c r="C1214" s="363" t="str">
        <f>'[10]GW&amp;Non-conultancy'!$B$38</f>
        <v>Small Office Equipment</v>
      </c>
      <c r="D1214" s="58" t="s">
        <v>31</v>
      </c>
      <c r="E1214" s="169" t="str">
        <f>$E$1211</f>
        <v>UGX</v>
      </c>
      <c r="F1214" s="59">
        <v>18600000</v>
      </c>
      <c r="G1214" s="58" t="str">
        <f>G1211</f>
        <v xml:space="preserve">Donor </v>
      </c>
      <c r="H1214" s="19" t="str">
        <f>H1211</f>
        <v xml:space="preserve">Shopping </v>
      </c>
      <c r="I1214" s="19" t="str">
        <f>I1211</f>
        <v xml:space="preserve">Lumpsum </v>
      </c>
      <c r="J1214" s="82" t="s">
        <v>349</v>
      </c>
      <c r="K1214" s="82" t="str">
        <f>$J$1214</f>
        <v>Q1-Q4</v>
      </c>
      <c r="L1214" s="82" t="str">
        <f>$J$1214</f>
        <v>Q1-Q4</v>
      </c>
      <c r="M1214" s="82" t="str">
        <f>$J$1214</f>
        <v>Q1-Q4</v>
      </c>
      <c r="N1214" s="25" t="str">
        <f>$J$1214</f>
        <v>Q1-Q4</v>
      </c>
      <c r="O1214" s="60"/>
    </row>
    <row r="1215" spans="1:15">
      <c r="A1215" s="19"/>
      <c r="B1215" s="19"/>
      <c r="C1215" s="331"/>
      <c r="D1215" s="58" t="s">
        <v>27</v>
      </c>
      <c r="E1215" s="169"/>
      <c r="F1215" s="59"/>
      <c r="G1215" s="58"/>
      <c r="H1215" s="19"/>
      <c r="I1215" s="19"/>
      <c r="J1215" s="82"/>
      <c r="K1215" s="82"/>
      <c r="L1215" s="22"/>
      <c r="M1215" s="22"/>
      <c r="N1215" s="25"/>
      <c r="O1215" s="60"/>
    </row>
    <row r="1216" spans="1:15">
      <c r="A1216" s="19"/>
      <c r="B1216" s="19"/>
      <c r="C1216" s="331"/>
      <c r="D1216" s="58"/>
      <c r="E1216" s="169"/>
      <c r="F1216" s="59"/>
      <c r="G1216" s="58"/>
      <c r="H1216" s="19"/>
      <c r="I1216" s="19"/>
      <c r="J1216" s="82"/>
      <c r="K1216" s="82"/>
      <c r="L1216" s="22"/>
      <c r="M1216" s="22"/>
      <c r="N1216" s="25"/>
      <c r="O1216" s="60"/>
    </row>
    <row r="1217" spans="1:15" ht="63">
      <c r="A1217" s="19">
        <v>406</v>
      </c>
      <c r="B1217" s="85" t="str">
        <f>$B$1214</f>
        <v>LEAF II</v>
      </c>
      <c r="C1217" s="359" t="str">
        <f>'[10]GW&amp;Non-conultancy'!$B$41</f>
        <v>Supply of stationery, printing and binding materials and services inclusive of toners for printers and photocopiers</v>
      </c>
      <c r="D1217" s="58" t="s">
        <v>31</v>
      </c>
      <c r="E1217" s="169" t="str">
        <f>$E$1211</f>
        <v>UGX</v>
      </c>
      <c r="F1217" s="59">
        <v>22320000</v>
      </c>
      <c r="G1217" s="58" t="str">
        <f>G1214</f>
        <v xml:space="preserve">Donor </v>
      </c>
      <c r="H1217" s="19" t="str">
        <f>H1214</f>
        <v xml:space="preserve">Shopping </v>
      </c>
      <c r="I1217" s="19" t="str">
        <f>I1214</f>
        <v xml:space="preserve">Lumpsum </v>
      </c>
      <c r="J1217" s="82" t="s">
        <v>349</v>
      </c>
      <c r="K1217" s="82" t="str">
        <f>$J$1214</f>
        <v>Q1-Q4</v>
      </c>
      <c r="L1217" s="82" t="str">
        <f>$J$1214</f>
        <v>Q1-Q4</v>
      </c>
      <c r="M1217" s="82" t="str">
        <f>$J$1214</f>
        <v>Q1-Q4</v>
      </c>
      <c r="N1217" s="25" t="str">
        <f>$J$1214</f>
        <v>Q1-Q4</v>
      </c>
      <c r="O1217" s="60"/>
    </row>
    <row r="1218" spans="1:15">
      <c r="A1218" s="19"/>
      <c r="B1218" s="19"/>
      <c r="C1218" s="331"/>
      <c r="D1218" s="58" t="s">
        <v>27</v>
      </c>
      <c r="E1218" s="169"/>
      <c r="F1218" s="59"/>
      <c r="G1218" s="58"/>
      <c r="H1218" s="19"/>
      <c r="I1218" s="19"/>
      <c r="J1218" s="82"/>
      <c r="K1218" s="82"/>
      <c r="L1218" s="22"/>
      <c r="M1218" s="22"/>
      <c r="N1218" s="25"/>
      <c r="O1218" s="60"/>
    </row>
    <row r="1219" spans="1:15">
      <c r="A1219" s="19"/>
      <c r="B1219" s="19"/>
      <c r="C1219" s="331"/>
      <c r="D1219" s="58"/>
      <c r="E1219" s="169"/>
      <c r="F1219" s="59"/>
      <c r="G1219" s="58"/>
      <c r="H1219" s="19"/>
      <c r="I1219" s="19"/>
      <c r="J1219" s="82"/>
      <c r="K1219" s="82"/>
      <c r="L1219" s="22"/>
      <c r="M1219" s="22"/>
      <c r="N1219" s="25"/>
      <c r="O1219" s="60"/>
    </row>
    <row r="1220" spans="1:15" ht="63">
      <c r="A1220" s="19">
        <v>407</v>
      </c>
      <c r="B1220" s="85" t="str">
        <f>$B$1217</f>
        <v>LEAF II</v>
      </c>
      <c r="C1220" s="359" t="s">
        <v>513</v>
      </c>
      <c r="D1220" s="58" t="s">
        <v>31</v>
      </c>
      <c r="E1220" s="169" t="str">
        <f>$E$1211</f>
        <v>UGX</v>
      </c>
      <c r="F1220" s="59">
        <v>202380000</v>
      </c>
      <c r="G1220" s="58" t="str">
        <f t="shared" ref="G1220:N1220" si="53">G1217</f>
        <v xml:space="preserve">Donor </v>
      </c>
      <c r="H1220" s="19" t="str">
        <f t="shared" si="53"/>
        <v xml:space="preserve">Shopping </v>
      </c>
      <c r="I1220" s="19" t="str">
        <f t="shared" si="53"/>
        <v xml:space="preserve">Lumpsum </v>
      </c>
      <c r="J1220" s="82" t="str">
        <f t="shared" si="53"/>
        <v>Q1-Q4</v>
      </c>
      <c r="K1220" s="82" t="str">
        <f t="shared" si="53"/>
        <v>Q1-Q4</v>
      </c>
      <c r="L1220" s="82" t="str">
        <f t="shared" si="53"/>
        <v>Q1-Q4</v>
      </c>
      <c r="M1220" s="82" t="str">
        <f t="shared" si="53"/>
        <v>Q1-Q4</v>
      </c>
      <c r="N1220" s="25" t="str">
        <f t="shared" si="53"/>
        <v>Q1-Q4</v>
      </c>
      <c r="O1220" s="60"/>
    </row>
    <row r="1221" spans="1:15">
      <c r="A1221" s="19"/>
      <c r="B1221" s="19"/>
      <c r="C1221" s="363"/>
      <c r="D1221" s="58" t="s">
        <v>27</v>
      </c>
      <c r="E1221" s="169"/>
      <c r="F1221" s="59"/>
      <c r="G1221" s="58"/>
      <c r="H1221" s="19"/>
      <c r="I1221" s="19"/>
      <c r="J1221" s="82"/>
      <c r="K1221" s="82"/>
      <c r="L1221" s="22"/>
      <c r="M1221" s="22"/>
      <c r="N1221" s="25"/>
      <c r="O1221" s="60"/>
    </row>
    <row r="1222" spans="1:15">
      <c r="A1222" s="19"/>
      <c r="B1222" s="19"/>
      <c r="C1222" s="331"/>
      <c r="D1222" s="58"/>
      <c r="E1222" s="169"/>
      <c r="F1222" s="59"/>
      <c r="G1222" s="58"/>
      <c r="H1222" s="19"/>
      <c r="I1222" s="19"/>
      <c r="J1222" s="82"/>
      <c r="K1222" s="82"/>
      <c r="L1222" s="22"/>
      <c r="M1222" s="22"/>
      <c r="N1222" s="25"/>
      <c r="O1222" s="60"/>
    </row>
    <row r="1223" spans="1:15">
      <c r="A1223" s="19">
        <v>408</v>
      </c>
      <c r="B1223" s="85" t="str">
        <f>$B$1220</f>
        <v>LEAF II</v>
      </c>
      <c r="C1223" s="363" t="str">
        <f>'[10]GW&amp;Non-conultancy'!$B$47</f>
        <v>Office cleaning materials</v>
      </c>
      <c r="D1223" s="58" t="s">
        <v>31</v>
      </c>
      <c r="E1223" s="169" t="str">
        <f>$E$1211</f>
        <v>UGX</v>
      </c>
      <c r="F1223" s="59">
        <v>4390000</v>
      </c>
      <c r="G1223" s="58" t="str">
        <f t="shared" ref="G1223:N1223" si="54">G1220</f>
        <v xml:space="preserve">Donor </v>
      </c>
      <c r="H1223" s="19" t="str">
        <f t="shared" si="54"/>
        <v xml:space="preserve">Shopping </v>
      </c>
      <c r="I1223" s="19" t="str">
        <f t="shared" si="54"/>
        <v xml:space="preserve">Lumpsum </v>
      </c>
      <c r="J1223" s="82" t="str">
        <f t="shared" si="54"/>
        <v>Q1-Q4</v>
      </c>
      <c r="K1223" s="82" t="str">
        <f t="shared" si="54"/>
        <v>Q1-Q4</v>
      </c>
      <c r="L1223" s="22" t="str">
        <f t="shared" si="54"/>
        <v>Q1-Q4</v>
      </c>
      <c r="M1223" s="22" t="str">
        <f t="shared" si="54"/>
        <v>Q1-Q4</v>
      </c>
      <c r="N1223" s="25" t="str">
        <f t="shared" si="54"/>
        <v>Q1-Q4</v>
      </c>
      <c r="O1223" s="60"/>
    </row>
    <row r="1224" spans="1:15">
      <c r="A1224" s="19"/>
      <c r="B1224" s="19"/>
      <c r="C1224" s="331"/>
      <c r="D1224" s="58" t="s">
        <v>27</v>
      </c>
      <c r="E1224" s="169"/>
      <c r="F1224" s="59"/>
      <c r="G1224" s="58"/>
      <c r="H1224" s="19"/>
      <c r="I1224" s="19"/>
      <c r="J1224" s="82"/>
      <c r="K1224" s="82"/>
      <c r="L1224" s="22"/>
      <c r="M1224" s="22"/>
      <c r="N1224" s="25"/>
      <c r="O1224" s="60"/>
    </row>
    <row r="1225" spans="1:15">
      <c r="A1225" s="19"/>
      <c r="B1225" s="19"/>
      <c r="C1225" s="331"/>
      <c r="D1225" s="58"/>
      <c r="E1225" s="169"/>
      <c r="F1225" s="59"/>
      <c r="G1225" s="58"/>
      <c r="H1225" s="19"/>
      <c r="I1225" s="19"/>
      <c r="J1225" s="82"/>
      <c r="K1225" s="82"/>
      <c r="L1225" s="22"/>
      <c r="M1225" s="22"/>
      <c r="N1225" s="25"/>
      <c r="O1225" s="60"/>
    </row>
    <row r="1226" spans="1:15">
      <c r="A1226" s="19">
        <v>409</v>
      </c>
      <c r="B1226" s="85" t="str">
        <f>$B$1220</f>
        <v>LEAF II</v>
      </c>
      <c r="C1226" s="363" t="str">
        <f>'[10]GW&amp;Non-conultancy'!$B$50</f>
        <v>Supply of air tickets</v>
      </c>
      <c r="D1226" s="58" t="s">
        <v>31</v>
      </c>
      <c r="E1226" s="169" t="str">
        <f>$E$1223</f>
        <v>UGX</v>
      </c>
      <c r="F1226" s="59">
        <v>45000000</v>
      </c>
      <c r="G1226" s="58" t="s">
        <v>146</v>
      </c>
      <c r="H1226" s="19" t="s">
        <v>64</v>
      </c>
      <c r="I1226" s="19" t="s">
        <v>408</v>
      </c>
      <c r="J1226" s="82" t="str">
        <f>$J$1223</f>
        <v>Q1-Q4</v>
      </c>
      <c r="K1226" s="82" t="str">
        <f>$J$1223</f>
        <v>Q1-Q4</v>
      </c>
      <c r="L1226" s="82" t="str">
        <f>$J$1223</f>
        <v>Q1-Q4</v>
      </c>
      <c r="M1226" s="82" t="str">
        <f>$J$1223</f>
        <v>Q1-Q4</v>
      </c>
      <c r="N1226" s="25" t="str">
        <f>$J$1223</f>
        <v>Q1-Q4</v>
      </c>
      <c r="O1226" s="60"/>
    </row>
    <row r="1227" spans="1:15">
      <c r="A1227" s="19"/>
      <c r="B1227" s="19"/>
      <c r="C1227" s="331"/>
      <c r="D1227" s="58" t="s">
        <v>27</v>
      </c>
      <c r="E1227" s="169"/>
      <c r="F1227" s="59"/>
      <c r="G1227" s="270"/>
      <c r="H1227" s="19"/>
      <c r="I1227" s="19"/>
      <c r="J1227" s="82"/>
      <c r="K1227" s="82"/>
      <c r="L1227" s="22"/>
      <c r="M1227" s="22"/>
      <c r="N1227" s="25"/>
      <c r="O1227" s="60"/>
    </row>
    <row r="1228" spans="1:15">
      <c r="A1228" s="19"/>
      <c r="B1228" s="19"/>
      <c r="C1228" s="331"/>
      <c r="D1228" s="58"/>
      <c r="E1228" s="169"/>
      <c r="F1228" s="59"/>
      <c r="G1228" s="270"/>
      <c r="H1228" s="19"/>
      <c r="I1228" s="19"/>
      <c r="J1228" s="82"/>
      <c r="K1228" s="82"/>
      <c r="L1228" s="22"/>
      <c r="M1228" s="22"/>
      <c r="N1228" s="25"/>
      <c r="O1228" s="60"/>
    </row>
    <row r="1229" spans="1:15">
      <c r="A1229" s="19">
        <v>410</v>
      </c>
      <c r="B1229" s="85" t="str">
        <f>$B$1220</f>
        <v>LEAF II</v>
      </c>
      <c r="C1229" s="363" t="str">
        <f>'[10]GW&amp;Non-conultancy'!$B$53</f>
        <v>Security Services</v>
      </c>
      <c r="D1229" s="58" t="s">
        <v>31</v>
      </c>
      <c r="E1229" s="169" t="str">
        <f>$E$1226</f>
        <v>UGX</v>
      </c>
      <c r="F1229" s="59">
        <v>5680000</v>
      </c>
      <c r="G1229" s="270" t="s">
        <v>146</v>
      </c>
      <c r="H1229" s="19" t="s">
        <v>64</v>
      </c>
      <c r="I1229" s="19" t="s">
        <v>50</v>
      </c>
      <c r="J1229" s="82" t="str">
        <f>$J$1223</f>
        <v>Q1-Q4</v>
      </c>
      <c r="K1229" s="82" t="str">
        <f>$J$1223</f>
        <v>Q1-Q4</v>
      </c>
      <c r="L1229" s="82" t="str">
        <f>$J$1223</f>
        <v>Q1-Q4</v>
      </c>
      <c r="M1229" s="82" t="str">
        <f>$J$1223</f>
        <v>Q1-Q4</v>
      </c>
      <c r="N1229" s="25" t="str">
        <f>$J$1223</f>
        <v>Q1-Q4</v>
      </c>
      <c r="O1229" s="60"/>
    </row>
    <row r="1230" spans="1:15">
      <c r="A1230" s="19"/>
      <c r="B1230" s="19"/>
      <c r="C1230" s="331"/>
      <c r="D1230" s="58" t="s">
        <v>27</v>
      </c>
      <c r="E1230" s="169"/>
      <c r="F1230" s="59"/>
      <c r="G1230" s="270"/>
      <c r="H1230" s="19"/>
      <c r="I1230" s="19"/>
      <c r="J1230" s="82"/>
      <c r="K1230" s="82"/>
      <c r="L1230" s="22"/>
      <c r="M1230" s="22"/>
      <c r="N1230" s="25"/>
      <c r="O1230" s="60"/>
    </row>
    <row r="1231" spans="1:15">
      <c r="A1231" s="19"/>
      <c r="B1231" s="19"/>
      <c r="C1231" s="331"/>
      <c r="D1231" s="58"/>
      <c r="E1231" s="169"/>
      <c r="F1231" s="59"/>
      <c r="G1231" s="270"/>
      <c r="H1231" s="19"/>
      <c r="I1231" s="19"/>
      <c r="J1231" s="82"/>
      <c r="K1231" s="82"/>
      <c r="L1231" s="22"/>
      <c r="M1231" s="22"/>
      <c r="N1231" s="25"/>
      <c r="O1231" s="60"/>
    </row>
    <row r="1232" spans="1:15">
      <c r="A1232" s="19">
        <v>411</v>
      </c>
      <c r="B1232" s="85" t="str">
        <f>$B$1220</f>
        <v>LEAF II</v>
      </c>
      <c r="C1232" s="363" t="str">
        <f>'[10]GW&amp;Non-conultancy'!$B$56</f>
        <v>Supply of Hotel Services</v>
      </c>
      <c r="D1232" s="58" t="s">
        <v>26</v>
      </c>
      <c r="E1232" s="270" t="str">
        <f>$E$1226</f>
        <v>UGX</v>
      </c>
      <c r="F1232" s="59">
        <v>37200000</v>
      </c>
      <c r="G1232" s="270" t="s">
        <v>146</v>
      </c>
      <c r="H1232" s="19" t="s">
        <v>64</v>
      </c>
      <c r="I1232" s="19" t="s">
        <v>50</v>
      </c>
      <c r="J1232" s="82" t="str">
        <f>$J$1223</f>
        <v>Q1-Q4</v>
      </c>
      <c r="K1232" s="82" t="str">
        <f>$J$1223</f>
        <v>Q1-Q4</v>
      </c>
      <c r="L1232" s="82" t="str">
        <f>$J$1223</f>
        <v>Q1-Q4</v>
      </c>
      <c r="M1232" s="82" t="str">
        <f>$J$1223</f>
        <v>Q1-Q4</v>
      </c>
      <c r="N1232" s="25" t="str">
        <f>$J$1223</f>
        <v>Q1-Q4</v>
      </c>
      <c r="O1232" s="60"/>
    </row>
    <row r="1233" spans="1:15">
      <c r="A1233" s="19"/>
      <c r="B1233" s="19"/>
      <c r="C1233" s="331"/>
      <c r="D1233" s="58" t="s">
        <v>27</v>
      </c>
      <c r="E1233" s="169"/>
      <c r="F1233" s="59"/>
      <c r="G1233" s="270"/>
      <c r="H1233" s="19"/>
      <c r="I1233" s="19"/>
      <c r="J1233" s="82"/>
      <c r="K1233" s="82"/>
      <c r="L1233" s="22"/>
      <c r="M1233" s="22"/>
      <c r="N1233" s="25"/>
      <c r="O1233" s="60"/>
    </row>
    <row r="1234" spans="1:15">
      <c r="A1234" s="19"/>
      <c r="B1234" s="19"/>
      <c r="C1234" s="331"/>
      <c r="D1234" s="58"/>
      <c r="E1234" s="169"/>
      <c r="F1234" s="59"/>
      <c r="G1234" s="270"/>
      <c r="H1234" s="19"/>
      <c r="I1234" s="19"/>
      <c r="J1234" s="82"/>
      <c r="K1234" s="82"/>
      <c r="L1234" s="22"/>
      <c r="M1234" s="22"/>
      <c r="N1234" s="25"/>
      <c r="O1234" s="60"/>
    </row>
    <row r="1235" spans="1:15">
      <c r="A1235" s="19">
        <v>412</v>
      </c>
      <c r="B1235" s="85" t="str">
        <f>$B$1220</f>
        <v>LEAF II</v>
      </c>
      <c r="C1235" s="363" t="str">
        <f>'[10]GW&amp;Non-conultancy'!$B$59</f>
        <v>Provision of Communication Services</v>
      </c>
      <c r="D1235" s="58" t="s">
        <v>31</v>
      </c>
      <c r="E1235" s="270" t="str">
        <f>$E$1226</f>
        <v>UGX</v>
      </c>
      <c r="F1235" s="59">
        <v>6510000</v>
      </c>
      <c r="G1235" s="270" t="s">
        <v>409</v>
      </c>
      <c r="H1235" s="19" t="s">
        <v>64</v>
      </c>
      <c r="I1235" s="19" t="s">
        <v>50</v>
      </c>
      <c r="J1235" s="82" t="str">
        <f>$J$1223</f>
        <v>Q1-Q4</v>
      </c>
      <c r="K1235" s="82" t="str">
        <f>$J$1223</f>
        <v>Q1-Q4</v>
      </c>
      <c r="L1235" s="82" t="str">
        <f>$J$1223</f>
        <v>Q1-Q4</v>
      </c>
      <c r="M1235" s="82" t="str">
        <f>$J$1223</f>
        <v>Q1-Q4</v>
      </c>
      <c r="N1235" s="25" t="str">
        <f>$J$1223</f>
        <v>Q1-Q4</v>
      </c>
      <c r="O1235" s="60"/>
    </row>
    <row r="1236" spans="1:15">
      <c r="A1236" s="19"/>
      <c r="B1236" s="19"/>
      <c r="C1236" s="331"/>
      <c r="D1236" s="58" t="s">
        <v>27</v>
      </c>
      <c r="E1236" s="169"/>
      <c r="F1236" s="59"/>
      <c r="G1236" s="58"/>
      <c r="H1236" s="19"/>
      <c r="I1236" s="19"/>
      <c r="J1236" s="82"/>
      <c r="K1236" s="82"/>
      <c r="L1236" s="22"/>
      <c r="M1236" s="22"/>
      <c r="N1236" s="25"/>
      <c r="O1236" s="60"/>
    </row>
    <row r="1237" spans="1:15">
      <c r="A1237" s="19"/>
      <c r="B1237" s="19"/>
      <c r="C1237" s="331"/>
      <c r="D1237" s="58"/>
      <c r="E1237" s="169"/>
      <c r="F1237" s="59"/>
      <c r="G1237" s="58"/>
      <c r="H1237" s="19"/>
      <c r="I1237" s="19"/>
      <c r="J1237" s="82"/>
      <c r="K1237" s="82"/>
      <c r="L1237" s="22"/>
      <c r="M1237" s="22"/>
      <c r="N1237" s="25"/>
      <c r="O1237" s="60"/>
    </row>
    <row r="1238" spans="1:15">
      <c r="A1238" s="19">
        <v>413</v>
      </c>
      <c r="B1238" s="85" t="str">
        <f>Consultancy!$B$468</f>
        <v>AWMZ</v>
      </c>
      <c r="C1238" s="331" t="str">
        <f>'[11]Consultancy - Internal use'!$B$30</f>
        <v>Awareness Raising Material</v>
      </c>
      <c r="D1238" s="58" t="s">
        <v>31</v>
      </c>
      <c r="E1238" s="169" t="str">
        <f>$E$1235</f>
        <v>UGX</v>
      </c>
      <c r="F1238" s="59">
        <v>10000000</v>
      </c>
      <c r="G1238" s="58" t="str">
        <f t="shared" ref="G1238:N1238" si="55">G1235</f>
        <v>Donor/GoU</v>
      </c>
      <c r="H1238" s="19" t="str">
        <f t="shared" si="55"/>
        <v>RFQ</v>
      </c>
      <c r="I1238" s="19" t="str">
        <f t="shared" si="55"/>
        <v xml:space="preserve">Lumpsum </v>
      </c>
      <c r="J1238" s="82" t="str">
        <f t="shared" si="55"/>
        <v>Q1-Q4</v>
      </c>
      <c r="K1238" s="82" t="str">
        <f t="shared" si="55"/>
        <v>Q1-Q4</v>
      </c>
      <c r="L1238" s="22" t="str">
        <f t="shared" si="55"/>
        <v>Q1-Q4</v>
      </c>
      <c r="M1238" s="22" t="str">
        <f t="shared" si="55"/>
        <v>Q1-Q4</v>
      </c>
      <c r="N1238" s="25" t="str">
        <f t="shared" si="55"/>
        <v>Q1-Q4</v>
      </c>
      <c r="O1238" s="60"/>
    </row>
    <row r="1239" spans="1:15">
      <c r="A1239" s="19"/>
      <c r="B1239" s="19"/>
      <c r="C1239" s="331"/>
      <c r="D1239" s="58" t="s">
        <v>27</v>
      </c>
      <c r="E1239" s="169"/>
      <c r="F1239" s="59"/>
      <c r="G1239" s="58"/>
      <c r="H1239" s="19"/>
      <c r="I1239" s="19"/>
      <c r="J1239" s="82"/>
      <c r="K1239" s="82"/>
      <c r="L1239" s="22"/>
      <c r="M1239" s="22"/>
      <c r="N1239" s="25"/>
      <c r="O1239" s="60"/>
    </row>
    <row r="1240" spans="1:15">
      <c r="A1240" s="19"/>
      <c r="B1240" s="19"/>
      <c r="C1240" s="331"/>
      <c r="D1240" s="58"/>
      <c r="E1240" s="169"/>
      <c r="F1240" s="59"/>
      <c r="G1240" s="58"/>
      <c r="H1240" s="19"/>
      <c r="I1240" s="19"/>
      <c r="J1240" s="82"/>
      <c r="K1240" s="82"/>
      <c r="L1240" s="22"/>
      <c r="M1240" s="22"/>
      <c r="N1240" s="25"/>
      <c r="O1240" s="60"/>
    </row>
    <row r="1241" spans="1:15">
      <c r="A1241" s="19">
        <v>414</v>
      </c>
      <c r="B1241" s="85" t="str">
        <f>Consultancy!$B$468</f>
        <v>AWMZ</v>
      </c>
      <c r="C1241" s="363" t="str">
        <f>'[11]GW&amp;Non-conultancy -internal use'!B11</f>
        <v>Construction of Soil &amp; Water Conservation Structures</v>
      </c>
      <c r="D1241" s="58" t="s">
        <v>26</v>
      </c>
      <c r="E1241" s="169" t="str">
        <f>$E$1238</f>
        <v>UGX</v>
      </c>
      <c r="F1241" s="59">
        <v>400000000</v>
      </c>
      <c r="G1241" s="270" t="str">
        <f>G1238</f>
        <v>Donor/GoU</v>
      </c>
      <c r="H1241" s="19" t="s">
        <v>65</v>
      </c>
      <c r="I1241" s="19" t="s">
        <v>353</v>
      </c>
      <c r="J1241" s="82">
        <v>43677</v>
      </c>
      <c r="K1241" s="82">
        <f>J1241+30</f>
        <v>43707</v>
      </c>
      <c r="L1241" s="82">
        <f>K1241+30</f>
        <v>43737</v>
      </c>
      <c r="M1241" s="82">
        <f>L1241+30</f>
        <v>43767</v>
      </c>
      <c r="N1241" s="82">
        <f>M1241+30</f>
        <v>43797</v>
      </c>
      <c r="O1241" s="60"/>
    </row>
    <row r="1242" spans="1:15">
      <c r="A1242" s="19"/>
      <c r="B1242" s="19"/>
      <c r="C1242" s="363"/>
      <c r="D1242" s="58" t="s">
        <v>27</v>
      </c>
      <c r="E1242" s="169"/>
      <c r="F1242" s="59"/>
      <c r="G1242" s="58"/>
      <c r="H1242" s="19"/>
      <c r="I1242" s="19"/>
      <c r="J1242" s="82"/>
      <c r="K1242" s="82"/>
      <c r="L1242" s="22"/>
      <c r="M1242" s="22"/>
      <c r="N1242" s="25"/>
      <c r="O1242" s="60"/>
    </row>
    <row r="1243" spans="1:15">
      <c r="A1243" s="19"/>
      <c r="B1243" s="19"/>
      <c r="C1243" s="363"/>
      <c r="D1243" s="58"/>
      <c r="E1243" s="169"/>
      <c r="F1243" s="59"/>
      <c r="G1243" s="58"/>
      <c r="H1243" s="19"/>
      <c r="I1243" s="19"/>
      <c r="J1243" s="82"/>
      <c r="K1243" s="82"/>
      <c r="L1243" s="22"/>
      <c r="M1243" s="22"/>
      <c r="N1243" s="25"/>
      <c r="O1243" s="60"/>
    </row>
    <row r="1244" spans="1:15">
      <c r="A1244" s="19">
        <v>415</v>
      </c>
      <c r="B1244" s="85" t="str">
        <f>Consultancy!$B$468</f>
        <v>AWMZ</v>
      </c>
      <c r="C1244" s="363" t="str">
        <f>'[11]GW&amp;Non-conultancy -internal use'!B14</f>
        <v>Supply of Stationery</v>
      </c>
      <c r="D1244" s="58" t="s">
        <v>26</v>
      </c>
      <c r="E1244" s="270" t="str">
        <f>$E$1235</f>
        <v>UGX</v>
      </c>
      <c r="F1244" s="59">
        <v>20000000</v>
      </c>
      <c r="G1244" s="270" t="str">
        <f>G1241</f>
        <v>Donor/GoU</v>
      </c>
      <c r="H1244" s="19" t="str">
        <f>H1241</f>
        <v>ODB</v>
      </c>
      <c r="I1244" s="19" t="str">
        <f>I1238</f>
        <v xml:space="preserve">Lumpsum </v>
      </c>
      <c r="J1244" s="248" t="str">
        <f>$K$1244</f>
        <v>Q1-Q4</v>
      </c>
      <c r="K1244" s="82" t="str">
        <f>J1238</f>
        <v>Q1-Q4</v>
      </c>
      <c r="L1244" s="82" t="str">
        <f>K1238</f>
        <v>Q1-Q4</v>
      </c>
      <c r="M1244" s="22" t="str">
        <f>L1238</f>
        <v>Q1-Q4</v>
      </c>
      <c r="N1244" s="22" t="str">
        <f>M1238</f>
        <v>Q1-Q4</v>
      </c>
      <c r="O1244" s="60"/>
    </row>
    <row r="1245" spans="1:15">
      <c r="A1245" s="19"/>
      <c r="B1245" s="19"/>
      <c r="C1245" s="363"/>
      <c r="D1245" s="58" t="s">
        <v>27</v>
      </c>
      <c r="E1245" s="169"/>
      <c r="F1245" s="59"/>
      <c r="G1245" s="58"/>
      <c r="H1245" s="19"/>
      <c r="I1245" s="19"/>
      <c r="J1245" s="82"/>
      <c r="K1245" s="82"/>
      <c r="L1245" s="22"/>
      <c r="M1245" s="22"/>
      <c r="N1245" s="25"/>
      <c r="O1245" s="60"/>
    </row>
    <row r="1246" spans="1:15">
      <c r="A1246" s="19"/>
      <c r="B1246" s="19"/>
      <c r="C1246" s="363"/>
      <c r="D1246" s="58"/>
      <c r="E1246" s="169"/>
      <c r="F1246" s="59"/>
      <c r="G1246" s="58"/>
      <c r="H1246" s="19"/>
      <c r="I1246" s="19"/>
      <c r="J1246" s="82"/>
      <c r="K1246" s="82"/>
      <c r="L1246" s="22"/>
      <c r="M1246" s="22"/>
      <c r="N1246" s="25"/>
      <c r="O1246" s="60"/>
    </row>
    <row r="1247" spans="1:15">
      <c r="A1247" s="19">
        <v>416</v>
      </c>
      <c r="B1247" s="85" t="str">
        <f>Consultancy!$B$468</f>
        <v>AWMZ</v>
      </c>
      <c r="C1247" s="363" t="str">
        <f>'[11]GW&amp;Non-conultancy -internal use'!B17</f>
        <v>Supply of Office Cleaning Materials and Consumables</v>
      </c>
      <c r="D1247" s="58" t="s">
        <v>31</v>
      </c>
      <c r="E1247" s="270" t="str">
        <f>$E$1235</f>
        <v>UGX</v>
      </c>
      <c r="F1247" s="59">
        <v>21000000</v>
      </c>
      <c r="G1247" s="270" t="str">
        <f>G1244</f>
        <v>Donor/GoU</v>
      </c>
      <c r="H1247" s="19" t="str">
        <f t="shared" ref="H1247:N1247" si="56">H1244</f>
        <v>ODB</v>
      </c>
      <c r="I1247" s="82" t="str">
        <f>I1244</f>
        <v xml:space="preserve">Lumpsum </v>
      </c>
      <c r="J1247" s="82" t="str">
        <f t="shared" si="56"/>
        <v>Q1-Q4</v>
      </c>
      <c r="K1247" s="82" t="str">
        <f t="shared" si="56"/>
        <v>Q1-Q4</v>
      </c>
      <c r="L1247" s="22" t="str">
        <f t="shared" si="56"/>
        <v>Q1-Q4</v>
      </c>
      <c r="M1247" s="22" t="str">
        <f t="shared" si="56"/>
        <v>Q1-Q4</v>
      </c>
      <c r="N1247" s="25" t="str">
        <f t="shared" si="56"/>
        <v>Q1-Q4</v>
      </c>
      <c r="O1247" s="60"/>
    </row>
    <row r="1248" spans="1:15">
      <c r="A1248" s="19"/>
      <c r="B1248" s="19"/>
      <c r="C1248" s="363"/>
      <c r="D1248" s="58" t="s">
        <v>27</v>
      </c>
      <c r="E1248" s="169"/>
      <c r="F1248" s="59"/>
      <c r="G1248" s="58"/>
      <c r="H1248" s="19"/>
      <c r="I1248" s="19"/>
      <c r="J1248" s="82"/>
      <c r="K1248" s="82"/>
      <c r="L1248" s="22"/>
      <c r="M1248" s="22"/>
      <c r="N1248" s="25"/>
      <c r="O1248" s="60"/>
    </row>
    <row r="1249" spans="1:15">
      <c r="A1249" s="19"/>
      <c r="B1249" s="19"/>
      <c r="C1249" s="363"/>
      <c r="D1249" s="58"/>
      <c r="E1249" s="169"/>
      <c r="F1249" s="59"/>
      <c r="G1249" s="58"/>
      <c r="H1249" s="19"/>
      <c r="I1249" s="19"/>
      <c r="J1249" s="82"/>
      <c r="K1249" s="82"/>
      <c r="L1249" s="22"/>
      <c r="M1249" s="22"/>
      <c r="N1249" s="25"/>
      <c r="O1249" s="60"/>
    </row>
    <row r="1250" spans="1:15">
      <c r="A1250" s="19">
        <v>417</v>
      </c>
      <c r="B1250" s="85" t="str">
        <f>Consultancy!$B$468</f>
        <v>AWMZ</v>
      </c>
      <c r="C1250" s="363" t="str">
        <f>'[11]GW&amp;Non-conultancy -internal use'!B20</f>
        <v>Supply of Furniture</v>
      </c>
      <c r="D1250" s="58" t="s">
        <v>31</v>
      </c>
      <c r="E1250" s="270" t="str">
        <f>$E$1235</f>
        <v>UGX</v>
      </c>
      <c r="F1250" s="59">
        <v>20000000</v>
      </c>
      <c r="G1250" s="270" t="str">
        <f>G1247</f>
        <v>Donor/GoU</v>
      </c>
      <c r="H1250" s="19" t="str">
        <f t="shared" ref="H1250:N1250" si="57">H1244</f>
        <v>ODB</v>
      </c>
      <c r="I1250" s="82" t="s">
        <v>50</v>
      </c>
      <c r="J1250" s="82" t="str">
        <f t="shared" si="57"/>
        <v>Q1-Q4</v>
      </c>
      <c r="K1250" s="82" t="str">
        <f t="shared" si="57"/>
        <v>Q1-Q4</v>
      </c>
      <c r="L1250" s="22" t="str">
        <f t="shared" si="57"/>
        <v>Q1-Q4</v>
      </c>
      <c r="M1250" s="22" t="str">
        <f t="shared" si="57"/>
        <v>Q1-Q4</v>
      </c>
      <c r="N1250" s="25" t="str">
        <f t="shared" si="57"/>
        <v>Q1-Q4</v>
      </c>
      <c r="O1250" s="60"/>
    </row>
    <row r="1251" spans="1:15">
      <c r="A1251" s="19"/>
      <c r="B1251" s="19"/>
      <c r="C1251" s="363"/>
      <c r="D1251" s="58" t="s">
        <v>27</v>
      </c>
      <c r="E1251" s="169"/>
      <c r="F1251" s="59"/>
      <c r="G1251" s="58"/>
      <c r="H1251" s="19"/>
      <c r="I1251" s="19"/>
      <c r="J1251" s="82"/>
      <c r="K1251" s="82"/>
      <c r="L1251" s="22"/>
      <c r="M1251" s="22"/>
      <c r="N1251" s="25"/>
      <c r="O1251" s="60"/>
    </row>
    <row r="1252" spans="1:15">
      <c r="A1252" s="19"/>
      <c r="B1252" s="19"/>
      <c r="C1252" s="363"/>
      <c r="D1252" s="58"/>
      <c r="E1252" s="169"/>
      <c r="F1252" s="59"/>
      <c r="G1252" s="58"/>
      <c r="H1252" s="19"/>
      <c r="I1252" s="19"/>
      <c r="J1252" s="82"/>
      <c r="K1252" s="82"/>
      <c r="L1252" s="22"/>
      <c r="M1252" s="22"/>
      <c r="N1252" s="25"/>
      <c r="O1252" s="60"/>
    </row>
    <row r="1253" spans="1:15">
      <c r="A1253" s="19">
        <v>418</v>
      </c>
      <c r="B1253" s="85" t="str">
        <f>Consultancy!$B$468</f>
        <v>AWMZ</v>
      </c>
      <c r="C1253" s="363" t="str">
        <f>'[11]GW&amp;Non-conultancy -internal use'!B23</f>
        <v xml:space="preserve">Supply of Tyres </v>
      </c>
      <c r="D1253" s="58" t="s">
        <v>26</v>
      </c>
      <c r="E1253" s="270" t="str">
        <f>$E$1235</f>
        <v>UGX</v>
      </c>
      <c r="F1253" s="59">
        <v>18000000</v>
      </c>
      <c r="G1253" s="270" t="str">
        <f>G1250</f>
        <v>Donor/GoU</v>
      </c>
      <c r="H1253" s="19" t="str">
        <f t="shared" ref="H1253:N1253" si="58">H1244</f>
        <v>ODB</v>
      </c>
      <c r="I1253" s="82" t="s">
        <v>50</v>
      </c>
      <c r="J1253" s="82" t="str">
        <f>$K$1250</f>
        <v>Q1-Q4</v>
      </c>
      <c r="K1253" s="82" t="str">
        <f t="shared" si="58"/>
        <v>Q1-Q4</v>
      </c>
      <c r="L1253" s="22" t="str">
        <f t="shared" si="58"/>
        <v>Q1-Q4</v>
      </c>
      <c r="M1253" s="22" t="str">
        <f t="shared" si="58"/>
        <v>Q1-Q4</v>
      </c>
      <c r="N1253" s="25" t="str">
        <f t="shared" si="58"/>
        <v>Q1-Q4</v>
      </c>
      <c r="O1253" s="60"/>
    </row>
    <row r="1254" spans="1:15">
      <c r="A1254" s="19"/>
      <c r="B1254" s="19"/>
      <c r="C1254" s="363"/>
      <c r="D1254" s="58" t="s">
        <v>27</v>
      </c>
      <c r="E1254" s="169"/>
      <c r="F1254" s="59"/>
      <c r="G1254" s="58"/>
      <c r="H1254" s="19"/>
      <c r="I1254" s="19"/>
      <c r="J1254" s="82"/>
      <c r="K1254" s="82"/>
      <c r="L1254" s="22"/>
      <c r="M1254" s="22"/>
      <c r="N1254" s="25"/>
      <c r="O1254" s="60"/>
    </row>
    <row r="1255" spans="1:15">
      <c r="A1255" s="19"/>
      <c r="B1255" s="19"/>
      <c r="C1255" s="363"/>
      <c r="D1255" s="58"/>
      <c r="E1255" s="169"/>
      <c r="F1255" s="59"/>
      <c r="G1255" s="58"/>
      <c r="H1255" s="19"/>
      <c r="I1255" s="19"/>
      <c r="J1255" s="82"/>
      <c r="K1255" s="82"/>
      <c r="L1255" s="22"/>
      <c r="M1255" s="22"/>
      <c r="N1255" s="25"/>
      <c r="O1255" s="60"/>
    </row>
    <row r="1256" spans="1:15">
      <c r="A1256" s="19">
        <v>419</v>
      </c>
      <c r="B1256" s="85" t="str">
        <f>Consultancy!$B$468</f>
        <v>AWMZ</v>
      </c>
      <c r="C1256" s="363" t="str">
        <f>'[11]GW&amp;Non-conultancy -internal use'!B26</f>
        <v xml:space="preserve">Supply of 2 No. Computers and Accessories </v>
      </c>
      <c r="D1256" s="58" t="s">
        <v>26</v>
      </c>
      <c r="E1256" s="270" t="str">
        <f>$E$1235</f>
        <v>UGX</v>
      </c>
      <c r="F1256" s="59">
        <v>15000000</v>
      </c>
      <c r="G1256" s="270" t="str">
        <f>G1253</f>
        <v>Donor/GoU</v>
      </c>
      <c r="H1256" s="19" t="str">
        <f t="shared" ref="H1256:N1256" si="59">H1244</f>
        <v>ODB</v>
      </c>
      <c r="I1256" s="235" t="s">
        <v>362</v>
      </c>
      <c r="J1256" s="82" t="str">
        <f>J1250</f>
        <v>Q1-Q4</v>
      </c>
      <c r="K1256" s="82" t="str">
        <f t="shared" si="59"/>
        <v>Q1-Q4</v>
      </c>
      <c r="L1256" s="22" t="str">
        <f t="shared" si="59"/>
        <v>Q1-Q4</v>
      </c>
      <c r="M1256" s="22" t="str">
        <f t="shared" si="59"/>
        <v>Q1-Q4</v>
      </c>
      <c r="N1256" s="25" t="str">
        <f t="shared" si="59"/>
        <v>Q1-Q4</v>
      </c>
      <c r="O1256" s="60"/>
    </row>
    <row r="1257" spans="1:15">
      <c r="A1257" s="19"/>
      <c r="B1257" s="19"/>
      <c r="C1257" s="363"/>
      <c r="D1257" s="58" t="s">
        <v>27</v>
      </c>
      <c r="E1257" s="169"/>
      <c r="F1257" s="59"/>
      <c r="G1257" s="58"/>
      <c r="H1257" s="19"/>
      <c r="I1257" s="19"/>
      <c r="J1257" s="82"/>
      <c r="K1257" s="82"/>
      <c r="L1257" s="22"/>
      <c r="M1257" s="22"/>
      <c r="N1257" s="25"/>
      <c r="O1257" s="60"/>
    </row>
    <row r="1258" spans="1:15">
      <c r="A1258" s="19"/>
      <c r="B1258" s="19"/>
      <c r="C1258" s="363"/>
      <c r="D1258" s="58"/>
      <c r="E1258" s="169"/>
      <c r="F1258" s="59"/>
      <c r="G1258" s="58"/>
      <c r="H1258" s="19"/>
      <c r="I1258" s="19"/>
      <c r="J1258" s="82"/>
      <c r="K1258" s="82"/>
      <c r="L1258" s="22"/>
      <c r="M1258" s="22"/>
      <c r="N1258" s="25"/>
      <c r="O1258" s="60"/>
    </row>
    <row r="1259" spans="1:15">
      <c r="A1259" s="19">
        <v>420</v>
      </c>
      <c r="B1259" s="85" t="str">
        <f>Consultancy!$B$468</f>
        <v>AWMZ</v>
      </c>
      <c r="C1259" s="363" t="str">
        <f>'[11]GW&amp;Non-conultancy -internal use'!B29</f>
        <v xml:space="preserve">Supply of Laboratory Consumables </v>
      </c>
      <c r="D1259" s="58" t="s">
        <v>26</v>
      </c>
      <c r="E1259" s="270" t="str">
        <f>$E$1235</f>
        <v>UGX</v>
      </c>
      <c r="F1259" s="59">
        <v>1400000000</v>
      </c>
      <c r="G1259" s="270" t="str">
        <f>G1256</f>
        <v>Donor/GoU</v>
      </c>
      <c r="H1259" s="19" t="s">
        <v>65</v>
      </c>
      <c r="I1259" s="235" t="str">
        <f>$I$1256</f>
        <v xml:space="preserve">Lumsum </v>
      </c>
      <c r="J1259" s="82" t="str">
        <f>J1253</f>
        <v>Q1-Q4</v>
      </c>
      <c r="K1259" s="82" t="str">
        <f>K1244</f>
        <v>Q1-Q4</v>
      </c>
      <c r="L1259" s="82" t="str">
        <f>L1244</f>
        <v>Q1-Q4</v>
      </c>
      <c r="M1259" s="82" t="str">
        <f>M1244</f>
        <v>Q1-Q4</v>
      </c>
      <c r="N1259" s="82" t="str">
        <f>N1244</f>
        <v>Q1-Q4</v>
      </c>
      <c r="O1259" s="60"/>
    </row>
    <row r="1260" spans="1:15">
      <c r="A1260" s="19"/>
      <c r="B1260" s="19"/>
      <c r="C1260" s="363"/>
      <c r="D1260" s="58" t="s">
        <v>27</v>
      </c>
      <c r="E1260" s="169"/>
      <c r="F1260" s="59"/>
      <c r="G1260" s="58"/>
      <c r="H1260" s="19"/>
      <c r="I1260" s="19"/>
      <c r="J1260" s="82"/>
      <c r="K1260" s="82"/>
      <c r="L1260" s="22"/>
      <c r="M1260" s="22"/>
      <c r="N1260" s="25"/>
      <c r="O1260" s="60"/>
    </row>
    <row r="1261" spans="1:15">
      <c r="A1261" s="19"/>
      <c r="B1261" s="19"/>
      <c r="C1261" s="363"/>
      <c r="D1261" s="74"/>
      <c r="E1261" s="74"/>
      <c r="F1261" s="59"/>
      <c r="G1261" s="58"/>
      <c r="H1261" s="19"/>
      <c r="I1261" s="19"/>
      <c r="J1261" s="82"/>
      <c r="K1261" s="82"/>
      <c r="L1261" s="22"/>
      <c r="M1261" s="22"/>
      <c r="N1261" s="25"/>
      <c r="O1261" s="60"/>
    </row>
    <row r="1262" spans="1:15">
      <c r="A1262" s="19">
        <v>421</v>
      </c>
      <c r="B1262" s="85" t="str">
        <f>Consultancy!$B$468</f>
        <v>AWMZ</v>
      </c>
      <c r="C1262" s="360" t="s">
        <v>514</v>
      </c>
      <c r="D1262" s="58" t="s">
        <v>26</v>
      </c>
      <c r="E1262" s="270" t="str">
        <f>$E$1235</f>
        <v>UGX</v>
      </c>
      <c r="F1262" s="59">
        <v>1500000000</v>
      </c>
      <c r="G1262" s="270" t="str">
        <f>G1259</f>
        <v>Donor/GoU</v>
      </c>
      <c r="H1262" s="19" t="str">
        <f>$H$1259</f>
        <v>ODB</v>
      </c>
      <c r="I1262" s="19" t="str">
        <f t="shared" ref="I1262:N1262" si="60">I1259</f>
        <v xml:space="preserve">Lumsum </v>
      </c>
      <c r="J1262" s="82" t="str">
        <f t="shared" si="60"/>
        <v>Q1-Q4</v>
      </c>
      <c r="K1262" s="82" t="str">
        <f t="shared" si="60"/>
        <v>Q1-Q4</v>
      </c>
      <c r="L1262" s="82" t="str">
        <f t="shared" si="60"/>
        <v>Q1-Q4</v>
      </c>
      <c r="M1262" s="82" t="str">
        <f t="shared" si="60"/>
        <v>Q1-Q4</v>
      </c>
      <c r="N1262" s="82" t="str">
        <f t="shared" si="60"/>
        <v>Q1-Q4</v>
      </c>
      <c r="O1262" s="60"/>
    </row>
    <row r="1263" spans="1:15">
      <c r="A1263" s="19"/>
      <c r="B1263" s="19"/>
      <c r="C1263" s="372"/>
      <c r="D1263" s="58" t="s">
        <v>27</v>
      </c>
      <c r="E1263" s="169"/>
      <c r="F1263" s="59"/>
      <c r="G1263" s="58"/>
      <c r="H1263" s="19"/>
      <c r="I1263" s="19"/>
      <c r="J1263" s="82"/>
      <c r="K1263" s="82"/>
      <c r="L1263" s="22"/>
      <c r="M1263" s="22"/>
      <c r="N1263" s="25"/>
      <c r="O1263" s="60"/>
    </row>
    <row r="1264" spans="1:15">
      <c r="A1264" s="19"/>
      <c r="B1264" s="19"/>
      <c r="C1264" s="360"/>
      <c r="D1264" s="58"/>
      <c r="E1264" s="169"/>
      <c r="F1264" s="59"/>
      <c r="G1264" s="58"/>
      <c r="H1264" s="19"/>
      <c r="I1264" s="19"/>
      <c r="J1264" s="82"/>
      <c r="K1264" s="82"/>
      <c r="L1264" s="22"/>
      <c r="M1264" s="22"/>
      <c r="N1264" s="25"/>
      <c r="O1264" s="60"/>
    </row>
    <row r="1265" spans="1:15" ht="42.75">
      <c r="A1265" s="19">
        <v>422</v>
      </c>
      <c r="B1265" s="85" t="str">
        <f>Consultancy!$B$474</f>
        <v>WfP</v>
      </c>
      <c r="C1265" s="359" t="s">
        <v>413</v>
      </c>
      <c r="D1265" s="58" t="s">
        <v>26</v>
      </c>
      <c r="E1265" s="169" t="s">
        <v>38</v>
      </c>
      <c r="F1265" s="59">
        <v>27301186392</v>
      </c>
      <c r="G1265" s="58" t="s">
        <v>63</v>
      </c>
      <c r="H1265" s="19" t="s">
        <v>65</v>
      </c>
      <c r="I1265" s="19" t="s">
        <v>353</v>
      </c>
      <c r="J1265" s="82">
        <v>43667</v>
      </c>
      <c r="K1265" s="82">
        <f>J1265+20</f>
        <v>43687</v>
      </c>
      <c r="L1265" s="82">
        <f>K1265+20</f>
        <v>43707</v>
      </c>
      <c r="M1265" s="82">
        <f>L1265+20</f>
        <v>43727</v>
      </c>
      <c r="N1265" s="82">
        <f>M1265+20</f>
        <v>43747</v>
      </c>
      <c r="O1265" s="60"/>
    </row>
    <row r="1266" spans="1:15">
      <c r="A1266" s="19"/>
      <c r="B1266" s="19"/>
      <c r="C1266" s="363"/>
      <c r="D1266" s="58" t="s">
        <v>27</v>
      </c>
      <c r="E1266" s="169"/>
      <c r="F1266" s="59"/>
      <c r="G1266" s="58"/>
      <c r="H1266" s="19"/>
      <c r="I1266" s="19"/>
      <c r="J1266" s="82"/>
      <c r="K1266" s="82"/>
      <c r="L1266" s="22"/>
      <c r="M1266" s="22"/>
      <c r="N1266" s="25"/>
      <c r="O1266" s="60"/>
    </row>
    <row r="1267" spans="1:15">
      <c r="A1267" s="19"/>
      <c r="B1267" s="19"/>
      <c r="C1267" s="363"/>
      <c r="D1267" s="58"/>
      <c r="E1267" s="169"/>
      <c r="F1267" s="59"/>
      <c r="G1267" s="58"/>
      <c r="H1267" s="19"/>
      <c r="I1267" s="19"/>
      <c r="J1267" s="82"/>
      <c r="K1267" s="82"/>
      <c r="L1267" s="22"/>
      <c r="M1267" s="22"/>
      <c r="N1267" s="25"/>
      <c r="O1267" s="60"/>
    </row>
    <row r="1268" spans="1:15" ht="42.75">
      <c r="A1268" s="19">
        <v>423</v>
      </c>
      <c r="B1268" s="127" t="s">
        <v>412</v>
      </c>
      <c r="C1268" s="329" t="s">
        <v>414</v>
      </c>
      <c r="D1268" s="58" t="s">
        <v>26</v>
      </c>
      <c r="E1268" s="169" t="s">
        <v>38</v>
      </c>
      <c r="F1268" s="59">
        <v>7500000000</v>
      </c>
      <c r="G1268" s="58" t="str">
        <f>$G$1265</f>
        <v>GOU</v>
      </c>
      <c r="H1268" s="19" t="str">
        <f>H1265</f>
        <v>ODB</v>
      </c>
      <c r="I1268" s="19" t="str">
        <f>I1265</f>
        <v xml:space="preserve">Admeasurement </v>
      </c>
      <c r="J1268" s="82">
        <v>43769</v>
      </c>
      <c r="K1268" s="82">
        <f>J1268+30</f>
        <v>43799</v>
      </c>
      <c r="L1268" s="82">
        <f>K1268+30</f>
        <v>43829</v>
      </c>
      <c r="M1268" s="82">
        <f>L1268+30</f>
        <v>43859</v>
      </c>
      <c r="N1268" s="82">
        <f>M1268+30</f>
        <v>43889</v>
      </c>
      <c r="O1268" s="60"/>
    </row>
    <row r="1269" spans="1:15">
      <c r="A1269" s="19"/>
      <c r="B1269" s="19"/>
      <c r="C1269" s="331"/>
      <c r="D1269" s="58" t="s">
        <v>27</v>
      </c>
      <c r="E1269" s="169"/>
      <c r="F1269" s="59"/>
      <c r="G1269" s="58"/>
      <c r="H1269" s="19"/>
      <c r="I1269" s="19"/>
      <c r="J1269" s="82"/>
      <c r="K1269" s="82"/>
      <c r="L1269" s="22"/>
      <c r="M1269" s="22"/>
      <c r="N1269" s="25"/>
      <c r="O1269" s="60"/>
    </row>
    <row r="1270" spans="1:15">
      <c r="A1270" s="19"/>
      <c r="B1270" s="19"/>
      <c r="C1270" s="331"/>
      <c r="D1270" s="58"/>
      <c r="E1270" s="169"/>
      <c r="F1270" s="59"/>
      <c r="G1270" s="58"/>
      <c r="H1270" s="19"/>
      <c r="I1270" s="19"/>
      <c r="J1270" s="82"/>
      <c r="K1270" s="82"/>
      <c r="L1270" s="22"/>
      <c r="M1270" s="22"/>
      <c r="N1270" s="25"/>
      <c r="O1270" s="60"/>
    </row>
    <row r="1271" spans="1:15" ht="42.75">
      <c r="A1271" s="19">
        <v>424</v>
      </c>
      <c r="B1271" s="127" t="s">
        <v>412</v>
      </c>
      <c r="C1271" s="329" t="s">
        <v>415</v>
      </c>
      <c r="D1271" s="58" t="s">
        <v>26</v>
      </c>
      <c r="E1271" s="169" t="s">
        <v>38</v>
      </c>
      <c r="F1271" s="59">
        <v>2500000000</v>
      </c>
      <c r="G1271" s="58" t="str">
        <f>G1268</f>
        <v>GOU</v>
      </c>
      <c r="H1271" s="19" t="str">
        <f>H1268</f>
        <v>ODB</v>
      </c>
      <c r="I1271" s="19" t="str">
        <f>I1268</f>
        <v xml:space="preserve">Admeasurement </v>
      </c>
      <c r="J1271" s="82">
        <v>43667</v>
      </c>
      <c r="K1271" s="82">
        <f>J1271+30</f>
        <v>43697</v>
      </c>
      <c r="L1271" s="82">
        <f>K1271+30</f>
        <v>43727</v>
      </c>
      <c r="M1271" s="82">
        <f>L1271+30</f>
        <v>43757</v>
      </c>
      <c r="N1271" s="82">
        <f>M1271+30</f>
        <v>43787</v>
      </c>
      <c r="O1271" s="60"/>
    </row>
    <row r="1272" spans="1:15">
      <c r="A1272" s="19"/>
      <c r="B1272" s="19"/>
      <c r="C1272" s="331"/>
      <c r="D1272" s="58" t="s">
        <v>27</v>
      </c>
      <c r="E1272" s="169"/>
      <c r="F1272" s="59"/>
      <c r="G1272" s="58"/>
      <c r="H1272" s="19"/>
      <c r="I1272" s="19"/>
      <c r="J1272" s="82"/>
      <c r="K1272" s="82"/>
      <c r="L1272" s="22"/>
      <c r="M1272" s="22"/>
      <c r="N1272" s="25"/>
      <c r="O1272" s="60"/>
    </row>
    <row r="1273" spans="1:15">
      <c r="A1273" s="19"/>
      <c r="B1273" s="19"/>
      <c r="C1273" s="331"/>
      <c r="D1273" s="58"/>
      <c r="E1273" s="169"/>
      <c r="F1273" s="59"/>
      <c r="G1273" s="58"/>
      <c r="H1273" s="19"/>
      <c r="I1273" s="19"/>
      <c r="J1273" s="82"/>
      <c r="K1273" s="82"/>
      <c r="L1273" s="22"/>
      <c r="M1273" s="22"/>
      <c r="N1273" s="25"/>
      <c r="O1273" s="60"/>
    </row>
    <row r="1274" spans="1:15" ht="37.5">
      <c r="A1274" s="19">
        <v>425</v>
      </c>
      <c r="B1274" s="127" t="s">
        <v>412</v>
      </c>
      <c r="C1274" s="149" t="s">
        <v>448</v>
      </c>
      <c r="D1274" s="148" t="s">
        <v>26</v>
      </c>
      <c r="E1274" s="148" t="s">
        <v>38</v>
      </c>
      <c r="F1274" s="287">
        <v>150000000</v>
      </c>
      <c r="G1274" s="271" t="s">
        <v>63</v>
      </c>
      <c r="H1274" s="96"/>
      <c r="I1274" s="22" t="s">
        <v>50</v>
      </c>
      <c r="J1274" s="82">
        <v>43667</v>
      </c>
      <c r="K1274" s="82">
        <f>J1274+30</f>
        <v>43697</v>
      </c>
      <c r="L1274" s="82">
        <f>K1274+30</f>
        <v>43727</v>
      </c>
      <c r="M1274" s="82">
        <f>L1274+30</f>
        <v>43757</v>
      </c>
      <c r="N1274" s="82">
        <f>M1274+30</f>
        <v>43787</v>
      </c>
      <c r="O1274" s="60"/>
    </row>
    <row r="1275" spans="1:15">
      <c r="A1275" s="19"/>
      <c r="B1275" s="19"/>
      <c r="C1275" s="331"/>
      <c r="D1275" s="58" t="s">
        <v>27</v>
      </c>
      <c r="E1275" s="169"/>
      <c r="F1275" s="59"/>
      <c r="G1275" s="58"/>
      <c r="H1275" s="19"/>
      <c r="I1275" s="19"/>
      <c r="J1275" s="82"/>
      <c r="K1275" s="82"/>
      <c r="L1275" s="22"/>
      <c r="M1275" s="22"/>
      <c r="N1275" s="25"/>
      <c r="O1275" s="60"/>
    </row>
    <row r="1276" spans="1:15">
      <c r="A1276" s="19"/>
      <c r="B1276" s="19"/>
      <c r="C1276" s="331"/>
      <c r="D1276" s="58"/>
      <c r="E1276" s="169"/>
      <c r="F1276" s="59"/>
      <c r="G1276" s="58"/>
      <c r="H1276" s="19"/>
      <c r="I1276" s="19"/>
      <c r="J1276" s="82"/>
      <c r="K1276" s="82"/>
      <c r="L1276" s="22"/>
      <c r="M1276" s="22"/>
      <c r="N1276" s="25"/>
      <c r="O1276" s="60"/>
    </row>
    <row r="1277" spans="1:15" ht="63">
      <c r="A1277" s="19">
        <v>426</v>
      </c>
      <c r="B1277" s="127" t="s">
        <v>412</v>
      </c>
      <c r="C1277" s="329" t="s">
        <v>449</v>
      </c>
      <c r="D1277" s="58" t="s">
        <v>26</v>
      </c>
      <c r="E1277" s="169" t="s">
        <v>38</v>
      </c>
      <c r="F1277" s="59">
        <v>6000000000</v>
      </c>
      <c r="G1277" s="58" t="s">
        <v>63</v>
      </c>
      <c r="H1277" s="19" t="s">
        <v>65</v>
      </c>
      <c r="I1277" s="22" t="s">
        <v>50</v>
      </c>
      <c r="J1277" s="82">
        <v>43667</v>
      </c>
      <c r="K1277" s="82">
        <f>J1277+30</f>
        <v>43697</v>
      </c>
      <c r="L1277" s="82">
        <f>K1277+30</f>
        <v>43727</v>
      </c>
      <c r="M1277" s="82">
        <f>L1277+30</f>
        <v>43757</v>
      </c>
      <c r="N1277" s="82">
        <f>M1277+30</f>
        <v>43787</v>
      </c>
      <c r="O1277" s="60"/>
    </row>
    <row r="1278" spans="1:15">
      <c r="A1278" s="19"/>
      <c r="B1278" s="19"/>
      <c r="C1278" s="88"/>
      <c r="D1278" s="58" t="s">
        <v>27</v>
      </c>
      <c r="E1278" s="169"/>
      <c r="F1278" s="59"/>
      <c r="G1278" s="58"/>
      <c r="H1278" s="19"/>
      <c r="I1278" s="19"/>
      <c r="J1278" s="82"/>
      <c r="K1278" s="82"/>
      <c r="L1278" s="22"/>
      <c r="M1278" s="22"/>
      <c r="N1278" s="25"/>
      <c r="O1278" s="60"/>
    </row>
    <row r="1279" spans="1:15">
      <c r="A1279" s="19"/>
      <c r="B1279" s="19"/>
      <c r="C1279" s="88"/>
      <c r="D1279" s="58"/>
      <c r="E1279" s="169"/>
      <c r="F1279" s="59"/>
      <c r="G1279" s="58"/>
      <c r="H1279" s="19"/>
      <c r="I1279" s="19"/>
      <c r="J1279" s="82"/>
      <c r="K1279" s="82"/>
      <c r="L1279" s="22"/>
      <c r="M1279" s="22"/>
      <c r="N1279" s="25"/>
      <c r="O1279" s="60"/>
    </row>
    <row r="1280" spans="1:15" ht="63">
      <c r="A1280" s="19">
        <v>427</v>
      </c>
      <c r="B1280" s="127" t="s">
        <v>412</v>
      </c>
      <c r="C1280" s="377" t="s">
        <v>451</v>
      </c>
      <c r="D1280" s="58" t="s">
        <v>26</v>
      </c>
      <c r="E1280" s="169" t="s">
        <v>38</v>
      </c>
      <c r="F1280" s="59">
        <v>350000000</v>
      </c>
      <c r="G1280" s="58" t="s">
        <v>63</v>
      </c>
      <c r="H1280" s="19" t="s">
        <v>65</v>
      </c>
      <c r="I1280" s="22" t="s">
        <v>50</v>
      </c>
      <c r="J1280" s="82">
        <v>43667</v>
      </c>
      <c r="K1280" s="82">
        <f>J1280+30</f>
        <v>43697</v>
      </c>
      <c r="L1280" s="82">
        <f>K1280+30</f>
        <v>43727</v>
      </c>
      <c r="M1280" s="82">
        <f>L1280+30</f>
        <v>43757</v>
      </c>
      <c r="N1280" s="82">
        <f>M1280+30</f>
        <v>43787</v>
      </c>
      <c r="O1280" s="60"/>
    </row>
    <row r="1281" spans="1:15">
      <c r="A1281" s="19"/>
      <c r="B1281" s="85"/>
      <c r="C1281" s="88"/>
      <c r="D1281" s="58" t="s">
        <v>27</v>
      </c>
      <c r="E1281" s="169"/>
      <c r="F1281" s="59"/>
      <c r="G1281" s="58"/>
      <c r="H1281" s="19"/>
      <c r="I1281" s="19"/>
      <c r="J1281" s="82"/>
      <c r="K1281" s="82"/>
      <c r="L1281" s="22"/>
      <c r="M1281" s="22"/>
      <c r="N1281" s="25"/>
      <c r="O1281" s="60"/>
    </row>
    <row r="1282" spans="1:15">
      <c r="A1282" s="19"/>
      <c r="B1282" s="19"/>
      <c r="C1282" s="334"/>
      <c r="D1282" s="58"/>
      <c r="E1282" s="169"/>
      <c r="F1282" s="64"/>
      <c r="G1282" s="64"/>
      <c r="H1282" s="64"/>
      <c r="I1282" s="19"/>
      <c r="J1282" s="245"/>
      <c r="K1282" s="245"/>
      <c r="L1282" s="58"/>
      <c r="M1282" s="58"/>
      <c r="N1282" s="58"/>
      <c r="O1282" s="60"/>
    </row>
    <row r="1283" spans="1:15" ht="42">
      <c r="A1283" s="19">
        <v>428</v>
      </c>
      <c r="B1283" s="127" t="s">
        <v>412</v>
      </c>
      <c r="C1283" s="373" t="s">
        <v>460</v>
      </c>
      <c r="D1283" s="19" t="s">
        <v>26</v>
      </c>
      <c r="E1283" s="19" t="s">
        <v>38</v>
      </c>
      <c r="F1283" s="30">
        <v>50000000</v>
      </c>
      <c r="G1283" s="22" t="s">
        <v>63</v>
      </c>
      <c r="H1283" s="65" t="s">
        <v>64</v>
      </c>
      <c r="I1283" s="22" t="s">
        <v>50</v>
      </c>
      <c r="J1283" s="82">
        <v>43667</v>
      </c>
      <c r="K1283" s="82">
        <f>J1283+30</f>
        <v>43697</v>
      </c>
      <c r="L1283" s="82">
        <f>K1283+30</f>
        <v>43727</v>
      </c>
      <c r="M1283" s="82">
        <f>L1283+30</f>
        <v>43757</v>
      </c>
      <c r="N1283" s="82">
        <f>M1283+30</f>
        <v>43787</v>
      </c>
      <c r="O1283" s="60"/>
    </row>
    <row r="1284" spans="1:15">
      <c r="A1284" s="19"/>
      <c r="B1284" s="19"/>
      <c r="C1284" s="334"/>
      <c r="D1284" s="58" t="s">
        <v>27</v>
      </c>
      <c r="E1284" s="169"/>
      <c r="F1284" s="64"/>
      <c r="G1284" s="64"/>
      <c r="H1284" s="64"/>
      <c r="I1284" s="19"/>
      <c r="J1284" s="245"/>
      <c r="K1284" s="245"/>
      <c r="L1284" s="58"/>
      <c r="M1284" s="58"/>
      <c r="N1284" s="58"/>
      <c r="O1284" s="60"/>
    </row>
    <row r="1285" spans="1:15">
      <c r="A1285" s="19"/>
      <c r="B1285" s="19"/>
      <c r="C1285" s="46"/>
      <c r="D1285" s="19"/>
      <c r="E1285" s="19"/>
      <c r="F1285" s="19"/>
      <c r="G1285" s="19"/>
      <c r="H1285" s="19"/>
      <c r="I1285" s="19"/>
      <c r="J1285" s="235"/>
      <c r="K1285" s="235"/>
      <c r="L1285" s="19"/>
      <c r="M1285" s="19"/>
      <c r="N1285" s="39"/>
      <c r="O1285" s="86"/>
    </row>
    <row r="1286" spans="1:15" ht="84">
      <c r="A1286" s="19">
        <v>429</v>
      </c>
      <c r="B1286" s="127" t="s">
        <v>412</v>
      </c>
      <c r="C1286" s="373" t="s">
        <v>461</v>
      </c>
      <c r="D1286" s="19" t="s">
        <v>26</v>
      </c>
      <c r="E1286" s="19" t="s">
        <v>38</v>
      </c>
      <c r="F1286" s="30">
        <v>100000000</v>
      </c>
      <c r="G1286" s="22" t="s">
        <v>63</v>
      </c>
      <c r="H1286" s="65" t="s">
        <v>65</v>
      </c>
      <c r="I1286" s="22" t="s">
        <v>50</v>
      </c>
      <c r="J1286" s="82">
        <v>43667</v>
      </c>
      <c r="K1286" s="82">
        <f>J1286+30</f>
        <v>43697</v>
      </c>
      <c r="L1286" s="82">
        <f>K1286+30</f>
        <v>43727</v>
      </c>
      <c r="M1286" s="82">
        <f>L1286+30</f>
        <v>43757</v>
      </c>
      <c r="N1286" s="82">
        <f>M1286+30</f>
        <v>43787</v>
      </c>
      <c r="O1286" s="60"/>
    </row>
    <row r="1287" spans="1:15">
      <c r="A1287" s="19"/>
      <c r="B1287" s="19"/>
      <c r="C1287" s="334"/>
      <c r="D1287" s="58" t="s">
        <v>37</v>
      </c>
      <c r="E1287" s="169"/>
      <c r="F1287" s="64"/>
      <c r="G1287" s="64"/>
      <c r="H1287" s="64"/>
      <c r="I1287" s="19"/>
      <c r="J1287" s="245"/>
      <c r="K1287" s="245"/>
      <c r="L1287" s="58"/>
      <c r="M1287" s="58"/>
      <c r="N1287" s="58"/>
      <c r="O1287" s="397"/>
    </row>
    <row r="1288" spans="1:15">
      <c r="A1288" s="19"/>
      <c r="B1288" s="19"/>
      <c r="C1288" s="334"/>
      <c r="D1288" s="64"/>
      <c r="E1288" s="168"/>
      <c r="F1288" s="64"/>
      <c r="G1288" s="64"/>
      <c r="H1288" s="64"/>
      <c r="I1288" s="19"/>
      <c r="J1288" s="245"/>
      <c r="K1288" s="245"/>
      <c r="L1288" s="58"/>
      <c r="M1288" s="58"/>
      <c r="N1288" s="58"/>
      <c r="O1288" s="86"/>
    </row>
    <row r="1289" spans="1:15">
      <c r="A1289" s="19">
        <v>430</v>
      </c>
      <c r="B1289" s="85" t="str">
        <f>Consultancy!B624</f>
        <v>HRM</v>
      </c>
      <c r="C1289" s="373" t="str">
        <f>Consultancy!C624</f>
        <v xml:space="preserve">Printing of the client's charter booklets </v>
      </c>
      <c r="D1289" s="19" t="s">
        <v>26</v>
      </c>
      <c r="E1289" s="19" t="str">
        <f>$E$1286</f>
        <v>UGX</v>
      </c>
      <c r="F1289" s="30">
        <f>Consultancy!F624</f>
        <v>48905100</v>
      </c>
      <c r="G1289" s="22" t="str">
        <f>Consultancy!G624</f>
        <v>GOU</v>
      </c>
      <c r="H1289" s="65" t="s">
        <v>289</v>
      </c>
      <c r="I1289" s="22" t="s">
        <v>50</v>
      </c>
      <c r="J1289" s="82">
        <v>43667</v>
      </c>
      <c r="K1289" s="82">
        <f>J1289+30</f>
        <v>43697</v>
      </c>
      <c r="L1289" s="82">
        <f>K1289+30</f>
        <v>43727</v>
      </c>
      <c r="M1289" s="82">
        <f>L1289+30</f>
        <v>43757</v>
      </c>
      <c r="N1289" s="82">
        <f>M1289+30</f>
        <v>43787</v>
      </c>
      <c r="O1289" s="60"/>
    </row>
    <row r="1290" spans="1:15">
      <c r="A1290" s="326"/>
      <c r="B1290" s="309"/>
      <c r="C1290" s="374"/>
      <c r="D1290" s="286" t="s">
        <v>27</v>
      </c>
      <c r="E1290" s="286"/>
      <c r="F1290" s="30"/>
      <c r="G1290" s="22"/>
      <c r="H1290" s="65"/>
      <c r="I1290" s="19"/>
      <c r="J1290" s="240"/>
      <c r="K1290" s="246"/>
      <c r="L1290" s="87"/>
      <c r="M1290" s="87"/>
      <c r="N1290" s="87"/>
      <c r="O1290" s="60"/>
    </row>
    <row r="1291" spans="1:15">
      <c r="A1291" s="326"/>
      <c r="B1291" s="309"/>
      <c r="C1291" s="333"/>
      <c r="D1291" s="286"/>
      <c r="E1291" s="286"/>
      <c r="F1291" s="168"/>
      <c r="G1291" s="168"/>
      <c r="H1291" s="168"/>
      <c r="I1291" s="19"/>
      <c r="J1291" s="245"/>
      <c r="K1291" s="247"/>
      <c r="L1291" s="66"/>
      <c r="M1291" s="66"/>
      <c r="N1291" s="66"/>
      <c r="O1291" s="86"/>
    </row>
    <row r="1292" spans="1:15" ht="33">
      <c r="A1292" s="326">
        <v>431</v>
      </c>
      <c r="B1292" s="311" t="s">
        <v>480</v>
      </c>
      <c r="C1292" s="375" t="str">
        <f>'[16]GW&amp;Non-conultancy -internal use'!$B$11</f>
        <v>Procure IT services and computers  accessories</v>
      </c>
      <c r="D1292" s="308" t="s">
        <v>26</v>
      </c>
      <c r="E1292" s="308" t="s">
        <v>38</v>
      </c>
      <c r="F1292" s="34">
        <v>10000000</v>
      </c>
      <c r="G1292" s="308" t="s">
        <v>409</v>
      </c>
      <c r="H1292" s="65" t="s">
        <v>289</v>
      </c>
      <c r="I1292" s="22" t="s">
        <v>50</v>
      </c>
      <c r="J1292" s="240" t="str">
        <f>'[16]GW&amp;Non-conultancy -internal use'!O11</f>
        <v>23rd-Aug-19</v>
      </c>
      <c r="K1292" s="240" t="str">
        <f>'[16]GW&amp;Non-conultancy -internal use'!P11</f>
        <v>30th-Aug-2019</v>
      </c>
      <c r="L1292" s="24" t="str">
        <f>'[16]GW&amp;Non-conultancy -internal use'!Q11</f>
        <v>27th-Sept-2019</v>
      </c>
      <c r="M1292" s="24" t="str">
        <f>'[16]GW&amp;Non-conultancy -internal use'!R11</f>
        <v>27th-Sept-2019</v>
      </c>
      <c r="N1292" s="24" t="str">
        <f>'[16]GW&amp;Non-conultancy -internal use'!S11</f>
        <v>26th-Oct-2019</v>
      </c>
      <c r="O1292" s="86"/>
    </row>
    <row r="1293" spans="1:15">
      <c r="A1293" s="326"/>
      <c r="B1293" s="309"/>
      <c r="C1293" s="375"/>
      <c r="D1293" s="308" t="s">
        <v>37</v>
      </c>
      <c r="E1293" s="308"/>
      <c r="F1293" s="308"/>
      <c r="G1293" s="308"/>
      <c r="H1293" s="71"/>
      <c r="I1293" s="19"/>
      <c r="J1293" s="245"/>
      <c r="K1293" s="245"/>
      <c r="L1293" s="58"/>
      <c r="M1293" s="58"/>
      <c r="N1293" s="58"/>
      <c r="O1293" s="60"/>
    </row>
    <row r="1294" spans="1:15">
      <c r="A1294" s="326"/>
      <c r="B1294" s="309"/>
      <c r="C1294" s="375"/>
      <c r="D1294" s="308"/>
      <c r="E1294" s="308"/>
      <c r="F1294" s="308"/>
      <c r="G1294" s="308"/>
      <c r="H1294" s="168"/>
      <c r="I1294" s="19"/>
      <c r="J1294" s="245"/>
      <c r="K1294" s="245"/>
      <c r="L1294" s="58"/>
      <c r="M1294" s="58"/>
      <c r="N1294" s="58"/>
      <c r="O1294" s="60"/>
    </row>
    <row r="1295" spans="1:15" ht="36" hidden="1" customHeight="1">
      <c r="A1295" s="336"/>
      <c r="B1295" s="379"/>
      <c r="C1295" s="308"/>
      <c r="D1295" s="308" t="s">
        <v>26</v>
      </c>
      <c r="E1295" s="308"/>
      <c r="F1295" s="308"/>
      <c r="G1295" s="308"/>
      <c r="H1295" s="88"/>
      <c r="I1295" s="19"/>
      <c r="J1295" s="240"/>
      <c r="K1295" s="240"/>
      <c r="L1295" s="24"/>
      <c r="M1295" s="24"/>
      <c r="N1295" s="24"/>
      <c r="O1295" s="60"/>
    </row>
    <row r="1296" spans="1:15" ht="55.5" customHeight="1">
      <c r="A1296" s="326">
        <v>432</v>
      </c>
      <c r="B1296" s="311" t="s">
        <v>480</v>
      </c>
      <c r="C1296" s="375" t="str">
        <f>'[16]GW&amp;Non-conultancy -internal use'!$B$14</f>
        <v>Supply of Stationery</v>
      </c>
      <c r="D1296" s="308" t="s">
        <v>32</v>
      </c>
      <c r="E1296" s="308" t="s">
        <v>38</v>
      </c>
      <c r="F1296" s="34">
        <v>8000000</v>
      </c>
      <c r="G1296" s="308" t="s">
        <v>409</v>
      </c>
      <c r="H1296" s="65" t="s">
        <v>289</v>
      </c>
      <c r="I1296" s="22" t="s">
        <v>50</v>
      </c>
      <c r="J1296" s="245" t="str">
        <f>'[16]GW&amp;Non-conultancy -internal use'!O11</f>
        <v>23rd-Aug-19</v>
      </c>
      <c r="K1296" s="245" t="str">
        <f>'[16]GW&amp;Non-conultancy -internal use'!P11</f>
        <v>30th-Aug-2019</v>
      </c>
      <c r="L1296" s="58" t="str">
        <f>'[16]GW&amp;Non-conultancy -internal use'!Q11</f>
        <v>27th-Sept-2019</v>
      </c>
      <c r="M1296" s="58" t="str">
        <f>'[16]GW&amp;Non-conultancy -internal use'!R11</f>
        <v>27th-Sept-2019</v>
      </c>
      <c r="N1296" s="58" t="str">
        <f>'[16]GW&amp;Non-conultancy -internal use'!S11</f>
        <v>26th-Oct-2019</v>
      </c>
      <c r="O1296" s="60"/>
    </row>
    <row r="1297" spans="1:15" ht="55.5" customHeight="1">
      <c r="A1297" s="326"/>
      <c r="B1297" s="311"/>
      <c r="C1297" s="334"/>
      <c r="D1297" s="286" t="s">
        <v>27</v>
      </c>
      <c r="E1297" s="286"/>
      <c r="F1297" s="168"/>
      <c r="G1297" s="168"/>
      <c r="H1297" s="168"/>
      <c r="I1297" s="19"/>
      <c r="J1297" s="245"/>
      <c r="K1297" s="245"/>
      <c r="L1297" s="286"/>
      <c r="M1297" s="286"/>
      <c r="N1297" s="286"/>
      <c r="O1297" s="60"/>
    </row>
    <row r="1298" spans="1:15">
      <c r="A1298" s="326"/>
      <c r="B1298" s="381"/>
      <c r="C1298" s="334"/>
      <c r="D1298" s="64"/>
      <c r="E1298" s="168"/>
      <c r="F1298" s="64"/>
      <c r="G1298" s="64"/>
      <c r="H1298" s="64"/>
      <c r="I1298" s="19"/>
      <c r="J1298" s="245"/>
      <c r="K1298" s="245"/>
      <c r="L1298" s="58"/>
      <c r="M1298" s="58"/>
      <c r="N1298" s="58"/>
      <c r="O1298" s="60"/>
    </row>
    <row r="1299" spans="1:15" ht="33">
      <c r="A1299" s="326">
        <v>433</v>
      </c>
      <c r="B1299" s="311" t="s">
        <v>480</v>
      </c>
      <c r="C1299" s="376" t="str">
        <f>'[16]GW&amp;Non-conultancy -internal use'!$B$17</f>
        <v>Supply of Office Consumables</v>
      </c>
      <c r="D1299" s="19" t="s">
        <v>26</v>
      </c>
      <c r="E1299" s="308" t="s">
        <v>38</v>
      </c>
      <c r="F1299" s="59">
        <v>5000000</v>
      </c>
      <c r="G1299" s="308" t="s">
        <v>409</v>
      </c>
      <c r="H1299" s="58" t="s">
        <v>481</v>
      </c>
      <c r="I1299" s="22" t="s">
        <v>50</v>
      </c>
      <c r="J1299" s="240" t="s">
        <v>349</v>
      </c>
      <c r="K1299" s="240" t="s">
        <v>349</v>
      </c>
      <c r="L1299" s="240" t="s">
        <v>349</v>
      </c>
      <c r="M1299" s="240" t="s">
        <v>349</v>
      </c>
      <c r="N1299" s="240" t="s">
        <v>349</v>
      </c>
      <c r="O1299" s="60"/>
    </row>
    <row r="1300" spans="1:15">
      <c r="A1300" s="326"/>
      <c r="B1300" s="309"/>
      <c r="C1300" s="334"/>
      <c r="D1300" s="58" t="s">
        <v>37</v>
      </c>
      <c r="E1300" s="169"/>
      <c r="F1300" s="64"/>
      <c r="G1300" s="64"/>
      <c r="H1300" s="64"/>
      <c r="I1300" s="19"/>
      <c r="J1300" s="245"/>
      <c r="K1300" s="245"/>
      <c r="L1300" s="58"/>
      <c r="M1300" s="58"/>
      <c r="N1300" s="58"/>
      <c r="O1300" s="60"/>
    </row>
    <row r="1301" spans="1:15">
      <c r="A1301" s="326"/>
      <c r="B1301" s="309"/>
      <c r="C1301" s="334"/>
      <c r="D1301" s="64"/>
      <c r="E1301" s="168"/>
      <c r="F1301" s="64"/>
      <c r="G1301" s="64"/>
      <c r="H1301" s="64"/>
      <c r="I1301" s="19"/>
      <c r="J1301" s="245"/>
      <c r="K1301" s="245"/>
      <c r="L1301" s="58"/>
      <c r="M1301" s="58"/>
      <c r="N1301" s="58"/>
      <c r="O1301" s="60"/>
    </row>
    <row r="1302" spans="1:15" ht="42.75">
      <c r="A1302" s="326">
        <v>434</v>
      </c>
      <c r="B1302" s="311" t="s">
        <v>480</v>
      </c>
      <c r="C1302" s="375" t="str">
        <f>'[16]GW&amp;Non-conultancy -internal use'!$B$23</f>
        <v>Procure venue, hotel and catering services for workshops, meetings and seminars</v>
      </c>
      <c r="D1302" s="19" t="s">
        <v>26</v>
      </c>
      <c r="E1302" s="308" t="s">
        <v>38</v>
      </c>
      <c r="F1302" s="59">
        <v>216000000</v>
      </c>
      <c r="G1302" s="308" t="s">
        <v>409</v>
      </c>
      <c r="H1302" s="286" t="s">
        <v>65</v>
      </c>
      <c r="I1302" s="19" t="s">
        <v>50</v>
      </c>
      <c r="J1302" s="240">
        <f>'[16]GW&amp;Non-conultancy -internal use'!N23</f>
        <v>43698</v>
      </c>
      <c r="K1302" s="240" t="str">
        <f>'[16]GW&amp;Non-conultancy -internal use'!O23</f>
        <v>23rd-Aug-19</v>
      </c>
      <c r="L1302" s="24" t="str">
        <f>'[16]GW&amp;Non-conultancy -internal use'!P23</f>
        <v>30th-Aug-2019</v>
      </c>
      <c r="M1302" s="24" t="str">
        <f>'[16]GW&amp;Non-conultancy -internal use'!Q23</f>
        <v>27th-Sept-2019</v>
      </c>
      <c r="N1302" s="24" t="str">
        <f>'[16]GW&amp;Non-conultancy -internal use'!R23</f>
        <v>27th-Sept-2019</v>
      </c>
      <c r="O1302" s="60"/>
    </row>
    <row r="1303" spans="1:15">
      <c r="A1303" s="326"/>
      <c r="B1303" s="309"/>
      <c r="C1303" s="334"/>
      <c r="D1303" s="58" t="s">
        <v>37</v>
      </c>
      <c r="E1303" s="169"/>
      <c r="F1303" s="168"/>
      <c r="G1303" s="168"/>
      <c r="H1303" s="168"/>
      <c r="I1303" s="19"/>
      <c r="J1303" s="245"/>
      <c r="K1303" s="245"/>
      <c r="L1303" s="286"/>
      <c r="M1303" s="286"/>
      <c r="N1303" s="286"/>
      <c r="O1303" s="60"/>
    </row>
    <row r="1304" spans="1:15">
      <c r="A1304" s="326"/>
      <c r="B1304" s="309"/>
      <c r="C1304" s="334"/>
      <c r="D1304" s="58"/>
      <c r="E1304" s="169"/>
      <c r="F1304" s="168"/>
      <c r="G1304" s="168"/>
      <c r="H1304" s="168"/>
      <c r="I1304" s="19"/>
      <c r="J1304" s="245"/>
      <c r="K1304" s="245"/>
      <c r="L1304" s="286"/>
      <c r="M1304" s="286"/>
      <c r="N1304" s="286"/>
      <c r="O1304" s="60"/>
    </row>
    <row r="1305" spans="1:15" ht="33">
      <c r="A1305" s="326">
        <v>435</v>
      </c>
      <c r="B1305" s="311" t="s">
        <v>480</v>
      </c>
      <c r="C1305" s="376" t="str">
        <f>'[16]GW&amp;Non-conultancy -internal use'!$B$26</f>
        <v>Vehicle tyres, repair services and spares</v>
      </c>
      <c r="D1305" s="19" t="s">
        <v>26</v>
      </c>
      <c r="E1305" s="308" t="s">
        <v>38</v>
      </c>
      <c r="F1305" s="59">
        <v>17000000</v>
      </c>
      <c r="G1305" s="308" t="s">
        <v>409</v>
      </c>
      <c r="H1305" s="286" t="s">
        <v>64</v>
      </c>
      <c r="I1305" s="251" t="str">
        <f t="shared" ref="I1305:N1305" si="61">I1299</f>
        <v xml:space="preserve">Lumpsum </v>
      </c>
      <c r="J1305" s="310" t="str">
        <f t="shared" si="61"/>
        <v>Q1-Q4</v>
      </c>
      <c r="K1305" s="310" t="str">
        <f t="shared" si="61"/>
        <v>Q1-Q4</v>
      </c>
      <c r="L1305" s="24" t="str">
        <f t="shared" si="61"/>
        <v>Q1-Q4</v>
      </c>
      <c r="M1305" s="24" t="str">
        <f t="shared" si="61"/>
        <v>Q1-Q4</v>
      </c>
      <c r="N1305" s="24" t="str">
        <f t="shared" si="61"/>
        <v>Q1-Q4</v>
      </c>
      <c r="O1305" s="60"/>
    </row>
    <row r="1306" spans="1:15">
      <c r="A1306" s="326"/>
      <c r="B1306" s="326"/>
      <c r="C1306" s="88"/>
      <c r="D1306" s="58" t="s">
        <v>37</v>
      </c>
      <c r="E1306" s="174"/>
      <c r="F1306" s="59"/>
      <c r="G1306" s="286"/>
      <c r="H1306" s="286"/>
      <c r="I1306" s="19"/>
      <c r="J1306" s="240"/>
      <c r="K1306" s="240"/>
      <c r="L1306" s="24"/>
      <c r="M1306" s="24"/>
      <c r="N1306" s="24"/>
      <c r="O1306" s="60"/>
    </row>
    <row r="1307" spans="1:15">
      <c r="A1307" s="326"/>
      <c r="B1307" s="326"/>
      <c r="C1307" s="88"/>
      <c r="D1307" s="19"/>
      <c r="E1307" s="173"/>
      <c r="F1307" s="59"/>
      <c r="G1307" s="286"/>
      <c r="H1307" s="286"/>
      <c r="I1307" s="19"/>
      <c r="J1307" s="240"/>
      <c r="K1307" s="240"/>
      <c r="L1307" s="24"/>
      <c r="M1307" s="24"/>
      <c r="N1307" s="24"/>
      <c r="O1307" s="60"/>
    </row>
    <row r="1308" spans="1:15" ht="33">
      <c r="A1308" s="326">
        <v>436</v>
      </c>
      <c r="B1308" s="311" t="s">
        <v>480</v>
      </c>
      <c r="C1308" s="376" t="str">
        <f>'[16]GW&amp;Non-conultancy -internal use'!$B$29</f>
        <v>Supply of Assorted Tree seedlings (150,000 No)</v>
      </c>
      <c r="D1308" s="19" t="s">
        <v>26</v>
      </c>
      <c r="E1308" s="308" t="s">
        <v>38</v>
      </c>
      <c r="F1308" s="59">
        <v>330000000</v>
      </c>
      <c r="G1308" s="267" t="str">
        <f t="shared" ref="G1308:N1308" si="62">G1302</f>
        <v>Donor/GoU</v>
      </c>
      <c r="H1308" s="267" t="str">
        <f t="shared" si="62"/>
        <v>ODB</v>
      </c>
      <c r="I1308" s="251" t="str">
        <f t="shared" si="62"/>
        <v xml:space="preserve">Lumpsum </v>
      </c>
      <c r="J1308" s="240">
        <f t="shared" si="62"/>
        <v>43698</v>
      </c>
      <c r="K1308" s="310" t="str">
        <f t="shared" si="62"/>
        <v>23rd-Aug-19</v>
      </c>
      <c r="L1308" s="24" t="str">
        <f t="shared" si="62"/>
        <v>30th-Aug-2019</v>
      </c>
      <c r="M1308" s="24" t="str">
        <f t="shared" si="62"/>
        <v>27th-Sept-2019</v>
      </c>
      <c r="N1308" s="24" t="str">
        <f t="shared" si="62"/>
        <v>27th-Sept-2019</v>
      </c>
      <c r="O1308" s="60"/>
    </row>
    <row r="1309" spans="1:15">
      <c r="A1309" s="326"/>
      <c r="B1309" s="326"/>
      <c r="C1309" s="88"/>
      <c r="D1309" s="58" t="s">
        <v>37</v>
      </c>
      <c r="E1309" s="174"/>
      <c r="F1309" s="59"/>
      <c r="G1309" s="286"/>
      <c r="H1309" s="286"/>
      <c r="I1309" s="19"/>
      <c r="J1309" s="240"/>
      <c r="K1309" s="240"/>
      <c r="L1309" s="24"/>
      <c r="M1309" s="24"/>
      <c r="N1309" s="24"/>
      <c r="O1309" s="60"/>
    </row>
    <row r="1310" spans="1:15">
      <c r="A1310" s="326"/>
      <c r="B1310" s="326"/>
      <c r="C1310" s="88"/>
      <c r="D1310" s="58"/>
      <c r="E1310" s="174"/>
      <c r="F1310" s="59"/>
      <c r="G1310" s="286"/>
      <c r="H1310" s="286"/>
      <c r="I1310" s="19"/>
      <c r="J1310" s="240"/>
      <c r="K1310" s="240"/>
      <c r="L1310" s="24"/>
      <c r="M1310" s="24"/>
      <c r="N1310" s="24"/>
      <c r="O1310" s="60"/>
    </row>
    <row r="1311" spans="1:15" ht="33">
      <c r="A1311" s="326">
        <v>437</v>
      </c>
      <c r="B1311" s="311" t="s">
        <v>480</v>
      </c>
      <c r="C1311" s="376" t="str">
        <f>'[16]GW&amp;Non-conultancy -internal use'!$B$32</f>
        <v>Supply and production of cook stoves</v>
      </c>
      <c r="D1311" s="19" t="s">
        <v>26</v>
      </c>
      <c r="E1311" s="308" t="s">
        <v>38</v>
      </c>
      <c r="F1311" s="59">
        <v>33000000</v>
      </c>
      <c r="G1311" s="267" t="str">
        <f>G1305</f>
        <v>Donor/GoU</v>
      </c>
      <c r="H1311" s="286" t="s">
        <v>64</v>
      </c>
      <c r="I1311" s="251" t="str">
        <f>I1305</f>
        <v xml:space="preserve">Lumpsum </v>
      </c>
      <c r="J1311" s="240">
        <f>J1308</f>
        <v>43698</v>
      </c>
      <c r="K1311" s="240" t="str">
        <f>K1308</f>
        <v>23rd-Aug-19</v>
      </c>
      <c r="L1311" s="24" t="str">
        <f>L1308</f>
        <v>30th-Aug-2019</v>
      </c>
      <c r="M1311" s="24" t="str">
        <f>M1308</f>
        <v>27th-Sept-2019</v>
      </c>
      <c r="N1311" s="24" t="str">
        <f>N1308</f>
        <v>27th-Sept-2019</v>
      </c>
      <c r="O1311" s="60"/>
    </row>
    <row r="1312" spans="1:15">
      <c r="A1312" s="326"/>
      <c r="B1312" s="326"/>
      <c r="C1312" s="88"/>
      <c r="D1312" s="58" t="s">
        <v>37</v>
      </c>
      <c r="E1312" s="174"/>
      <c r="F1312" s="59"/>
      <c r="G1312" s="286"/>
      <c r="H1312" s="286"/>
      <c r="I1312" s="19"/>
      <c r="J1312" s="240"/>
      <c r="K1312" s="240"/>
      <c r="L1312" s="24"/>
      <c r="M1312" s="24"/>
      <c r="N1312" s="24"/>
      <c r="O1312" s="60"/>
    </row>
    <row r="1313" spans="1:15">
      <c r="A1313" s="326"/>
      <c r="B1313" s="326"/>
      <c r="C1313" s="88"/>
      <c r="D1313" s="286"/>
      <c r="E1313" s="174"/>
      <c r="F1313" s="59"/>
      <c r="G1313" s="286"/>
      <c r="H1313" s="286"/>
      <c r="I1313" s="19"/>
      <c r="J1313" s="240"/>
      <c r="K1313" s="240"/>
      <c r="L1313" s="24"/>
      <c r="M1313" s="24"/>
      <c r="N1313" s="24"/>
      <c r="O1313" s="60"/>
    </row>
    <row r="1314" spans="1:15" ht="42.75">
      <c r="A1314" s="326">
        <v>438</v>
      </c>
      <c r="B1314" s="311" t="s">
        <v>480</v>
      </c>
      <c r="C1314" s="375" t="str">
        <f>'[16]GW&amp;Non-conultancy -internal use'!$B$35</f>
        <v>Supply of Inputs for demarcation and restoration of 4No.  wetland systems</v>
      </c>
      <c r="D1314" s="286" t="str">
        <f>D1311</f>
        <v>Plan</v>
      </c>
      <c r="E1314" s="174" t="s">
        <v>38</v>
      </c>
      <c r="F1314" s="59">
        <v>378000000</v>
      </c>
      <c r="G1314" s="267" t="str">
        <f>G1308</f>
        <v>Donor/GoU</v>
      </c>
      <c r="H1314" s="267" t="str">
        <f t="shared" ref="H1314:N1314" si="63">H1308</f>
        <v>ODB</v>
      </c>
      <c r="I1314" s="251" t="str">
        <f t="shared" si="63"/>
        <v xml:space="preserve">Lumpsum </v>
      </c>
      <c r="J1314" s="240">
        <f t="shared" si="63"/>
        <v>43698</v>
      </c>
      <c r="K1314" s="310" t="str">
        <f t="shared" si="63"/>
        <v>23rd-Aug-19</v>
      </c>
      <c r="L1314" s="24" t="str">
        <f t="shared" si="63"/>
        <v>30th-Aug-2019</v>
      </c>
      <c r="M1314" s="24" t="str">
        <f t="shared" si="63"/>
        <v>27th-Sept-2019</v>
      </c>
      <c r="N1314" s="24" t="str">
        <f t="shared" si="63"/>
        <v>27th-Sept-2019</v>
      </c>
      <c r="O1314" s="60"/>
    </row>
    <row r="1315" spans="1:15">
      <c r="A1315" s="326"/>
      <c r="B1315" s="326"/>
      <c r="C1315" s="88"/>
      <c r="D1315" s="286" t="str">
        <f>D1312</f>
        <v xml:space="preserve">Actual </v>
      </c>
      <c r="E1315" s="174"/>
      <c r="F1315" s="59"/>
      <c r="G1315" s="286"/>
      <c r="H1315" s="286"/>
      <c r="I1315" s="19"/>
      <c r="J1315" s="240"/>
      <c r="K1315" s="240"/>
      <c r="L1315" s="24"/>
      <c r="M1315" s="24"/>
      <c r="N1315" s="24"/>
      <c r="O1315" s="60"/>
    </row>
    <row r="1316" spans="1:15">
      <c r="A1316" s="326"/>
      <c r="B1316" s="326"/>
      <c r="C1316" s="88"/>
      <c r="D1316" s="286"/>
      <c r="E1316" s="174"/>
      <c r="F1316" s="59"/>
      <c r="G1316" s="286"/>
      <c r="H1316" s="286"/>
      <c r="I1316" s="19"/>
      <c r="J1316" s="240"/>
      <c r="K1316" s="240"/>
      <c r="L1316" s="24"/>
      <c r="M1316" s="24"/>
      <c r="N1316" s="24"/>
      <c r="O1316" s="60"/>
    </row>
    <row r="1317" spans="1:15" ht="42.75">
      <c r="A1317" s="326">
        <v>439</v>
      </c>
      <c r="B1317" s="311" t="s">
        <v>480</v>
      </c>
      <c r="C1317" s="375" t="str">
        <f>'[16]GW&amp;Non-conultancy -internal use'!$B$38</f>
        <v>Supply of Inputs for demarcation and restoration of 4No.  River banks sections</v>
      </c>
      <c r="D1317" s="286" t="str">
        <f>D1311</f>
        <v>Plan</v>
      </c>
      <c r="E1317" s="174" t="str">
        <f>$E$1314</f>
        <v>UGX</v>
      </c>
      <c r="F1317" s="59">
        <v>240000000</v>
      </c>
      <c r="G1317" s="267" t="str">
        <f>G1314</f>
        <v>Donor/GoU</v>
      </c>
      <c r="H1317" s="267" t="str">
        <f>H1314</f>
        <v>ODB</v>
      </c>
      <c r="I1317" s="251" t="s">
        <v>353</v>
      </c>
      <c r="J1317" s="240">
        <f>J1311</f>
        <v>43698</v>
      </c>
      <c r="K1317" s="310" t="str">
        <f>K1311</f>
        <v>23rd-Aug-19</v>
      </c>
      <c r="L1317" s="24" t="str">
        <f>L1311</f>
        <v>30th-Aug-2019</v>
      </c>
      <c r="M1317" s="24" t="str">
        <f>M1311</f>
        <v>27th-Sept-2019</v>
      </c>
      <c r="N1317" s="24" t="str">
        <f>N1311</f>
        <v>27th-Sept-2019</v>
      </c>
      <c r="O1317" s="60"/>
    </row>
    <row r="1318" spans="1:15">
      <c r="A1318" s="326"/>
      <c r="B1318" s="326"/>
      <c r="C1318" s="88"/>
      <c r="D1318" s="286" t="str">
        <f>D1312</f>
        <v xml:space="preserve">Actual </v>
      </c>
      <c r="E1318" s="174"/>
      <c r="F1318" s="59"/>
      <c r="G1318" s="286"/>
      <c r="H1318" s="286"/>
      <c r="I1318" s="19"/>
      <c r="J1318" s="240"/>
      <c r="K1318" s="240"/>
      <c r="L1318" s="24"/>
      <c r="M1318" s="24"/>
      <c r="N1318" s="24"/>
      <c r="O1318" s="60"/>
    </row>
    <row r="1319" spans="1:15">
      <c r="A1319" s="326"/>
      <c r="B1319" s="326"/>
      <c r="C1319" s="88"/>
      <c r="D1319" s="286"/>
      <c r="E1319" s="174"/>
      <c r="F1319" s="59"/>
      <c r="G1319" s="286"/>
      <c r="H1319" s="286"/>
      <c r="I1319" s="19"/>
      <c r="J1319" s="240"/>
      <c r="K1319" s="240"/>
      <c r="L1319" s="24"/>
      <c r="M1319" s="24"/>
      <c r="N1319" s="24"/>
      <c r="O1319" s="60"/>
    </row>
    <row r="1320" spans="1:15" ht="42.75">
      <c r="A1320" s="326">
        <v>440</v>
      </c>
      <c r="B1320" s="311" t="s">
        <v>480</v>
      </c>
      <c r="C1320" s="377" t="str">
        <f>'[16]GW&amp;Non-conultancy -internal use'!$B$41</f>
        <v>Inputs for construction of water harvesting and biophysical structures</v>
      </c>
      <c r="D1320" s="33" t="str">
        <f>D1317</f>
        <v>Plan</v>
      </c>
      <c r="E1320" s="33" t="str">
        <f>$E$1314</f>
        <v>UGX</v>
      </c>
      <c r="F1320" s="34">
        <v>310000000</v>
      </c>
      <c r="G1320" s="267" t="str">
        <f>G1317</f>
        <v>Donor/GoU</v>
      </c>
      <c r="H1320" s="267" t="str">
        <f>H1317</f>
        <v>ODB</v>
      </c>
      <c r="I1320" s="251" t="s">
        <v>353</v>
      </c>
      <c r="J1320" s="240">
        <f>J1314</f>
        <v>43698</v>
      </c>
      <c r="K1320" s="310" t="str">
        <f>K1314</f>
        <v>23rd-Aug-19</v>
      </c>
      <c r="L1320" s="24" t="str">
        <f>L1314</f>
        <v>30th-Aug-2019</v>
      </c>
      <c r="M1320" s="24" t="str">
        <f>M1314</f>
        <v>27th-Sept-2019</v>
      </c>
      <c r="N1320" s="24" t="str">
        <f>N1314</f>
        <v>27th-Sept-2019</v>
      </c>
      <c r="O1320" s="60"/>
    </row>
    <row r="1321" spans="1:15">
      <c r="A1321" s="326"/>
      <c r="B1321" s="326"/>
      <c r="C1321" s="377"/>
      <c r="D1321" s="33" t="str">
        <f>D1318</f>
        <v xml:space="preserve">Actual </v>
      </c>
      <c r="E1321" s="33"/>
      <c r="F1321" s="33"/>
      <c r="G1321" s="286"/>
      <c r="H1321" s="286"/>
      <c r="I1321" s="19"/>
      <c r="J1321" s="240"/>
      <c r="K1321" s="240"/>
      <c r="L1321" s="24"/>
      <c r="M1321" s="24"/>
      <c r="N1321" s="24"/>
      <c r="O1321" s="60"/>
    </row>
    <row r="1322" spans="1:15">
      <c r="A1322" s="326"/>
      <c r="B1322" s="326"/>
      <c r="C1322" s="377"/>
      <c r="D1322" s="33"/>
      <c r="E1322" s="33"/>
      <c r="F1322" s="33"/>
      <c r="G1322" s="286"/>
      <c r="H1322" s="286"/>
      <c r="I1322" s="19"/>
      <c r="J1322" s="240"/>
      <c r="K1322" s="240"/>
      <c r="L1322" s="24"/>
      <c r="M1322" s="24"/>
      <c r="N1322" s="24"/>
      <c r="O1322" s="60"/>
    </row>
    <row r="1323" spans="1:15" ht="33">
      <c r="A1323" s="326">
        <v>441</v>
      </c>
      <c r="B1323" s="311" t="s">
        <v>480</v>
      </c>
      <c r="C1323" s="377" t="str">
        <f>'[16]GW&amp;Non-conultancy -internal use'!$B$44</f>
        <v>setting up of demonstration plots</v>
      </c>
      <c r="D1323" s="33" t="str">
        <f>D1317</f>
        <v>Plan</v>
      </c>
      <c r="E1323" s="33" t="s">
        <v>38</v>
      </c>
      <c r="F1323" s="34">
        <v>400000000</v>
      </c>
      <c r="G1323" s="267" t="str">
        <f>G1320</f>
        <v>Donor/GoU</v>
      </c>
      <c r="H1323" s="267" t="str">
        <f>H1320</f>
        <v>ODB</v>
      </c>
      <c r="I1323" s="251" t="s">
        <v>353</v>
      </c>
      <c r="J1323" s="251">
        <f>J1317</f>
        <v>43698</v>
      </c>
      <c r="K1323" s="251" t="str">
        <f>K1317</f>
        <v>23rd-Aug-19</v>
      </c>
      <c r="L1323" s="251" t="str">
        <f>L1317</f>
        <v>30th-Aug-2019</v>
      </c>
      <c r="M1323" s="251" t="str">
        <f>M1317</f>
        <v>27th-Sept-2019</v>
      </c>
      <c r="N1323" s="251" t="str">
        <f>N1317</f>
        <v>27th-Sept-2019</v>
      </c>
      <c r="O1323" s="60"/>
    </row>
    <row r="1324" spans="1:15">
      <c r="A1324" s="326"/>
      <c r="B1324" s="326"/>
      <c r="C1324" s="377"/>
      <c r="D1324" s="33" t="str">
        <f>D1318</f>
        <v xml:space="preserve">Actual </v>
      </c>
      <c r="E1324" s="33"/>
      <c r="F1324" s="33"/>
      <c r="G1324" s="286"/>
      <c r="H1324" s="286"/>
      <c r="I1324" s="251"/>
      <c r="J1324" s="251"/>
      <c r="K1324" s="251"/>
      <c r="L1324" s="251"/>
      <c r="M1324" s="251"/>
      <c r="N1324" s="251"/>
      <c r="O1324" s="60"/>
    </row>
    <row r="1325" spans="1:15">
      <c r="A1325" s="326"/>
      <c r="B1325" s="326"/>
      <c r="C1325" s="377"/>
      <c r="D1325" s="33"/>
      <c r="E1325" s="33"/>
      <c r="F1325" s="33"/>
      <c r="G1325" s="286"/>
      <c r="H1325" s="286"/>
      <c r="I1325" s="251"/>
      <c r="J1325" s="251"/>
      <c r="K1325" s="251"/>
      <c r="L1325" s="251"/>
      <c r="M1325" s="251"/>
      <c r="N1325" s="251"/>
      <c r="O1325" s="60"/>
    </row>
    <row r="1326" spans="1:15" ht="42.75">
      <c r="A1326" s="326">
        <v>442</v>
      </c>
      <c r="B1326" s="311" t="s">
        <v>482</v>
      </c>
      <c r="C1326" s="377" t="str">
        <f>'[12]GW&amp;Non-conultancy -internal use'!$B$12</f>
        <v xml:space="preserve"> Restoration and rehabilitation  of degraded micro catchments</v>
      </c>
      <c r="D1326" s="33" t="str">
        <f>Consultancy!D627</f>
        <v xml:space="preserve">Plan </v>
      </c>
      <c r="E1326" s="33" t="s">
        <v>38</v>
      </c>
      <c r="F1326" s="34">
        <v>500000000</v>
      </c>
      <c r="G1326" s="286" t="s">
        <v>63</v>
      </c>
      <c r="H1326" s="286" t="s">
        <v>75</v>
      </c>
      <c r="I1326" s="251" t="s">
        <v>353</v>
      </c>
      <c r="J1326" s="251" t="s">
        <v>349</v>
      </c>
      <c r="K1326" s="251" t="s">
        <v>349</v>
      </c>
      <c r="L1326" s="251" t="s">
        <v>349</v>
      </c>
      <c r="M1326" s="251" t="s">
        <v>349</v>
      </c>
      <c r="N1326" s="251" t="s">
        <v>349</v>
      </c>
      <c r="O1326" s="60"/>
    </row>
    <row r="1327" spans="1:15">
      <c r="A1327" s="326"/>
      <c r="B1327" s="326"/>
      <c r="C1327" s="88"/>
      <c r="D1327" s="286" t="str">
        <f>D1318</f>
        <v xml:space="preserve">Actual </v>
      </c>
      <c r="E1327" s="174"/>
      <c r="F1327" s="59"/>
      <c r="G1327" s="286"/>
      <c r="H1327" s="286"/>
      <c r="I1327" s="251"/>
      <c r="J1327" s="251"/>
      <c r="K1327" s="251"/>
      <c r="L1327" s="251"/>
      <c r="M1327" s="251"/>
      <c r="N1327" s="251"/>
      <c r="O1327" s="60"/>
    </row>
    <row r="1328" spans="1:15">
      <c r="A1328" s="326"/>
      <c r="B1328" s="326"/>
      <c r="C1328" s="88"/>
      <c r="D1328" s="293"/>
      <c r="E1328" s="174"/>
      <c r="F1328" s="59"/>
      <c r="G1328" s="293"/>
      <c r="H1328" s="293"/>
      <c r="I1328" s="251"/>
      <c r="J1328" s="251"/>
      <c r="K1328" s="251"/>
      <c r="L1328" s="251"/>
      <c r="M1328" s="251"/>
      <c r="N1328" s="251"/>
      <c r="O1328" s="60"/>
    </row>
    <row r="1329" spans="1:15" ht="42.75">
      <c r="A1329" s="326">
        <v>443</v>
      </c>
      <c r="B1329" s="311" t="s">
        <v>482</v>
      </c>
      <c r="C1329" s="375" t="str">
        <f>'[12]GW&amp;Non-conultancy -internal use'!$B$15</f>
        <v>Rehabilitation of office buildings and other non residential infrastructure</v>
      </c>
      <c r="D1329" s="33" t="s">
        <v>32</v>
      </c>
      <c r="E1329" s="33" t="s">
        <v>38</v>
      </c>
      <c r="F1329" s="59">
        <v>120000000</v>
      </c>
      <c r="G1329" s="293" t="s">
        <v>63</v>
      </c>
      <c r="H1329" s="293" t="s">
        <v>75</v>
      </c>
      <c r="I1329" s="251" t="s">
        <v>353</v>
      </c>
      <c r="J1329" s="251" t="s">
        <v>349</v>
      </c>
      <c r="K1329" s="251" t="s">
        <v>349</v>
      </c>
      <c r="L1329" s="251" t="s">
        <v>349</v>
      </c>
      <c r="M1329" s="251" t="s">
        <v>349</v>
      </c>
      <c r="N1329" s="251" t="s">
        <v>349</v>
      </c>
      <c r="O1329" s="60"/>
    </row>
    <row r="1330" spans="1:15">
      <c r="A1330" s="326"/>
      <c r="B1330" s="326"/>
      <c r="C1330" s="88"/>
      <c r="D1330" s="293" t="str">
        <f>D1321</f>
        <v xml:space="preserve">Actual </v>
      </c>
      <c r="E1330" s="174"/>
      <c r="F1330" s="59"/>
      <c r="G1330" s="293"/>
      <c r="H1330" s="293"/>
      <c r="I1330" s="251"/>
      <c r="J1330" s="251"/>
      <c r="K1330" s="251"/>
      <c r="L1330" s="251"/>
      <c r="M1330" s="251"/>
      <c r="N1330" s="251"/>
      <c r="O1330" s="60"/>
    </row>
    <row r="1331" spans="1:15">
      <c r="A1331" s="326"/>
      <c r="B1331" s="326"/>
      <c r="C1331" s="88"/>
      <c r="D1331" s="293"/>
      <c r="E1331" s="174"/>
      <c r="F1331" s="59"/>
      <c r="G1331" s="293"/>
      <c r="H1331" s="293"/>
      <c r="I1331" s="251"/>
      <c r="J1331" s="251"/>
      <c r="K1331" s="251"/>
      <c r="L1331" s="251"/>
      <c r="M1331" s="251"/>
      <c r="N1331" s="251"/>
      <c r="O1331" s="60"/>
    </row>
    <row r="1332" spans="1:15" ht="42.75">
      <c r="A1332" s="326">
        <v>444</v>
      </c>
      <c r="B1332" s="311" t="s">
        <v>482</v>
      </c>
      <c r="C1332" s="375" t="s">
        <v>515</v>
      </c>
      <c r="D1332" s="33" t="str">
        <f>Consultancy!D633</f>
        <v xml:space="preserve">Plan </v>
      </c>
      <c r="E1332" s="33" t="s">
        <v>38</v>
      </c>
      <c r="F1332" s="59">
        <v>25000000</v>
      </c>
      <c r="G1332" s="293" t="s">
        <v>63</v>
      </c>
      <c r="H1332" s="293" t="s">
        <v>64</v>
      </c>
      <c r="I1332" s="251" t="s">
        <v>50</v>
      </c>
      <c r="J1332" s="251" t="s">
        <v>349</v>
      </c>
      <c r="K1332" s="251" t="s">
        <v>349</v>
      </c>
      <c r="L1332" s="251" t="s">
        <v>349</v>
      </c>
      <c r="M1332" s="251" t="s">
        <v>349</v>
      </c>
      <c r="N1332" s="251" t="s">
        <v>349</v>
      </c>
      <c r="O1332" s="60"/>
    </row>
    <row r="1333" spans="1:15">
      <c r="A1333" s="326"/>
      <c r="B1333" s="326"/>
      <c r="C1333" s="376" t="str">
        <f>$C$1332</f>
        <v>procurement  of IT services and computers  accessories, staionery and other office accessories</v>
      </c>
      <c r="D1333" s="293" t="str">
        <f>D1324</f>
        <v xml:space="preserve">Actual </v>
      </c>
      <c r="E1333" s="174"/>
      <c r="F1333" s="59"/>
      <c r="G1333" s="293"/>
      <c r="H1333" s="293"/>
      <c r="I1333" s="251"/>
      <c r="J1333" s="251"/>
      <c r="K1333" s="251"/>
      <c r="L1333" s="251"/>
      <c r="M1333" s="251"/>
      <c r="N1333" s="251"/>
      <c r="O1333" s="60"/>
    </row>
    <row r="1334" spans="1:15">
      <c r="A1334" s="326"/>
      <c r="B1334" s="326"/>
      <c r="C1334" s="88"/>
      <c r="D1334" s="293"/>
      <c r="E1334" s="174"/>
      <c r="F1334" s="59"/>
      <c r="G1334" s="293"/>
      <c r="H1334" s="293"/>
      <c r="I1334" s="251"/>
      <c r="J1334" s="251"/>
      <c r="K1334" s="251"/>
      <c r="L1334" s="251"/>
      <c r="M1334" s="251"/>
      <c r="N1334" s="251"/>
      <c r="O1334" s="60"/>
    </row>
    <row r="1335" spans="1:15" ht="42.75">
      <c r="A1335" s="326">
        <v>445</v>
      </c>
      <c r="B1335" s="311" t="s">
        <v>482</v>
      </c>
      <c r="C1335" s="375" t="str">
        <f>'[12]GW&amp;Non-conultancy -internal use'!$B$21</f>
        <v>Procure venue, hotel and catering services for workshops, meetings and seminars</v>
      </c>
      <c r="D1335" s="293" t="str">
        <f>D1332</f>
        <v xml:space="preserve">Plan </v>
      </c>
      <c r="E1335" s="33" t="s">
        <v>38</v>
      </c>
      <c r="F1335" s="59">
        <v>65000000</v>
      </c>
      <c r="G1335" s="293" t="s">
        <v>63</v>
      </c>
      <c r="H1335" s="293" t="s">
        <v>64</v>
      </c>
      <c r="I1335" s="251" t="s">
        <v>50</v>
      </c>
      <c r="J1335" s="251" t="s">
        <v>349</v>
      </c>
      <c r="K1335" s="251" t="s">
        <v>349</v>
      </c>
      <c r="L1335" s="251" t="s">
        <v>349</v>
      </c>
      <c r="M1335" s="251" t="s">
        <v>349</v>
      </c>
      <c r="N1335" s="251" t="s">
        <v>349</v>
      </c>
      <c r="O1335" s="60"/>
    </row>
    <row r="1336" spans="1:15">
      <c r="A1336" s="326"/>
      <c r="B1336" s="326"/>
      <c r="C1336" s="88"/>
      <c r="D1336" s="293" t="str">
        <f>D1333</f>
        <v xml:space="preserve">Actual </v>
      </c>
      <c r="E1336" s="174"/>
      <c r="F1336" s="59"/>
      <c r="G1336" s="293"/>
      <c r="H1336" s="293"/>
      <c r="I1336" s="251"/>
      <c r="J1336" s="251"/>
      <c r="K1336" s="251"/>
      <c r="L1336" s="251"/>
      <c r="M1336" s="251"/>
      <c r="N1336" s="251"/>
      <c r="O1336" s="60"/>
    </row>
    <row r="1337" spans="1:15">
      <c r="A1337" s="326"/>
      <c r="B1337" s="326"/>
      <c r="C1337" s="88"/>
      <c r="D1337" s="293"/>
      <c r="E1337" s="174"/>
      <c r="F1337" s="59"/>
      <c r="G1337" s="293"/>
      <c r="H1337" s="293"/>
      <c r="I1337" s="251"/>
      <c r="J1337" s="251"/>
      <c r="K1337" s="251"/>
      <c r="L1337" s="251"/>
      <c r="M1337" s="251"/>
      <c r="N1337" s="251"/>
      <c r="O1337" s="60"/>
    </row>
    <row r="1338" spans="1:15">
      <c r="A1338" s="326">
        <v>446</v>
      </c>
      <c r="B1338" s="311" t="s">
        <v>482</v>
      </c>
      <c r="C1338" s="376" t="str">
        <f>'[12]GW&amp;Non-conultancy -internal use'!$B$24</f>
        <v>Procure vehicle, tyres, repair services and spares</v>
      </c>
      <c r="D1338" s="293" t="str">
        <f t="shared" ref="D1338:D1399" si="64">D1332</f>
        <v xml:space="preserve">Plan </v>
      </c>
      <c r="E1338" s="33" t="s">
        <v>38</v>
      </c>
      <c r="F1338" s="59">
        <v>44000000</v>
      </c>
      <c r="G1338" s="293" t="s">
        <v>63</v>
      </c>
      <c r="H1338" s="293" t="s">
        <v>65</v>
      </c>
      <c r="I1338" s="251" t="s">
        <v>408</v>
      </c>
      <c r="J1338" s="251" t="s">
        <v>349</v>
      </c>
      <c r="K1338" s="251" t="s">
        <v>349</v>
      </c>
      <c r="L1338" s="251" t="s">
        <v>349</v>
      </c>
      <c r="M1338" s="251" t="s">
        <v>349</v>
      </c>
      <c r="N1338" s="251" t="s">
        <v>349</v>
      </c>
      <c r="O1338" s="60"/>
    </row>
    <row r="1339" spans="1:15">
      <c r="A1339" s="326"/>
      <c r="B1339" s="326"/>
      <c r="C1339" s="88"/>
      <c r="D1339" s="293" t="str">
        <f t="shared" si="64"/>
        <v xml:space="preserve">Actual </v>
      </c>
      <c r="E1339" s="174"/>
      <c r="F1339" s="59"/>
      <c r="G1339" s="293"/>
      <c r="H1339" s="293"/>
      <c r="I1339" s="251"/>
      <c r="J1339" s="251"/>
      <c r="K1339" s="251"/>
      <c r="L1339" s="251"/>
      <c r="M1339" s="251"/>
      <c r="N1339" s="251"/>
      <c r="O1339" s="60"/>
    </row>
    <row r="1340" spans="1:15">
      <c r="A1340" s="326"/>
      <c r="B1340" s="326"/>
      <c r="C1340" s="88"/>
      <c r="D1340" s="293"/>
      <c r="E1340" s="174"/>
      <c r="F1340" s="59"/>
      <c r="G1340" s="293"/>
      <c r="H1340" s="293"/>
      <c r="I1340" s="251"/>
      <c r="J1340" s="251"/>
      <c r="K1340" s="251"/>
      <c r="L1340" s="251"/>
      <c r="M1340" s="251"/>
      <c r="N1340" s="251"/>
      <c r="O1340" s="60"/>
    </row>
    <row r="1341" spans="1:15" ht="42.75">
      <c r="A1341" s="326">
        <v>447</v>
      </c>
      <c r="B1341" s="311" t="s">
        <v>482</v>
      </c>
      <c r="C1341" s="375" t="str">
        <f>'[12]GW&amp;Non-conultancy -internal use'!$B$27</f>
        <v xml:space="preserve">Procure necessary water quality field equipment and consumables </v>
      </c>
      <c r="D1341" s="293" t="str">
        <f t="shared" si="64"/>
        <v xml:space="preserve">Plan </v>
      </c>
      <c r="E1341" s="33" t="s">
        <v>38</v>
      </c>
      <c r="F1341" s="59">
        <v>30000000</v>
      </c>
      <c r="G1341" s="293" t="s">
        <v>63</v>
      </c>
      <c r="H1341" s="308" t="str">
        <f>'[12]GW&amp;Non-conultancy -internal use'!F27</f>
        <v>ODB/Framework</v>
      </c>
      <c r="I1341" s="251" t="str">
        <f>'[12]GW&amp;Non-conultancy -internal use'!G27</f>
        <v>Lumpsum/        Framework</v>
      </c>
      <c r="J1341" s="251" t="s">
        <v>349</v>
      </c>
      <c r="K1341" s="251" t="s">
        <v>349</v>
      </c>
      <c r="L1341" s="251" t="s">
        <v>349</v>
      </c>
      <c r="M1341" s="251" t="s">
        <v>349</v>
      </c>
      <c r="N1341" s="251" t="s">
        <v>349</v>
      </c>
      <c r="O1341" s="60"/>
    </row>
    <row r="1342" spans="1:15">
      <c r="A1342" s="326"/>
      <c r="B1342" s="326"/>
      <c r="C1342" s="88"/>
      <c r="D1342" s="293" t="str">
        <f t="shared" si="64"/>
        <v xml:space="preserve">Actual </v>
      </c>
      <c r="E1342" s="174"/>
      <c r="F1342" s="59"/>
      <c r="G1342" s="293"/>
      <c r="H1342" s="293"/>
      <c r="I1342" s="251"/>
      <c r="J1342" s="251"/>
      <c r="K1342" s="251"/>
      <c r="L1342" s="251"/>
      <c r="M1342" s="251"/>
      <c r="N1342" s="251"/>
      <c r="O1342" s="60"/>
    </row>
    <row r="1343" spans="1:15">
      <c r="A1343" s="326"/>
      <c r="B1343" s="326"/>
      <c r="C1343" s="88"/>
      <c r="D1343" s="293"/>
      <c r="E1343" s="174"/>
      <c r="F1343" s="59"/>
      <c r="G1343" s="293"/>
      <c r="H1343" s="293"/>
      <c r="I1343" s="251"/>
      <c r="J1343" s="251"/>
      <c r="K1343" s="251"/>
      <c r="L1343" s="251"/>
      <c r="M1343" s="251"/>
      <c r="N1343" s="251"/>
      <c r="O1343" s="60"/>
    </row>
    <row r="1344" spans="1:15">
      <c r="A1344" s="326">
        <v>448</v>
      </c>
      <c r="B1344" s="311" t="s">
        <v>482</v>
      </c>
      <c r="C1344" s="376" t="str">
        <f>'[12]GW&amp;Non-conultancy -internal use'!$B$31</f>
        <v>Procure awareness and visibility materials</v>
      </c>
      <c r="D1344" s="293" t="str">
        <f t="shared" si="64"/>
        <v xml:space="preserve">Plan </v>
      </c>
      <c r="E1344" s="33" t="s">
        <v>38</v>
      </c>
      <c r="F1344" s="59">
        <v>250000000</v>
      </c>
      <c r="G1344" s="293" t="s">
        <v>63</v>
      </c>
      <c r="H1344" s="293" t="s">
        <v>64</v>
      </c>
      <c r="I1344" s="251" t="s">
        <v>50</v>
      </c>
      <c r="J1344" s="251" t="s">
        <v>349</v>
      </c>
      <c r="K1344" s="251" t="s">
        <v>349</v>
      </c>
      <c r="L1344" s="251" t="s">
        <v>349</v>
      </c>
      <c r="M1344" s="251" t="s">
        <v>349</v>
      </c>
      <c r="N1344" s="251" t="s">
        <v>349</v>
      </c>
      <c r="O1344" s="60"/>
    </row>
    <row r="1345" spans="1:15">
      <c r="A1345" s="326"/>
      <c r="B1345" s="326"/>
      <c r="C1345" s="88"/>
      <c r="D1345" s="293" t="str">
        <f t="shared" si="64"/>
        <v xml:space="preserve">Actual </v>
      </c>
      <c r="E1345" s="174"/>
      <c r="F1345" s="59"/>
      <c r="G1345" s="293"/>
      <c r="H1345" s="293"/>
      <c r="I1345" s="251"/>
      <c r="J1345" s="251"/>
      <c r="K1345" s="251"/>
      <c r="L1345" s="251"/>
      <c r="M1345" s="251"/>
      <c r="N1345" s="251"/>
      <c r="O1345" s="60"/>
    </row>
    <row r="1346" spans="1:15">
      <c r="A1346" s="326"/>
      <c r="B1346" s="326"/>
      <c r="C1346" s="88"/>
      <c r="D1346" s="293"/>
      <c r="E1346" s="174"/>
      <c r="F1346" s="59"/>
      <c r="G1346" s="293"/>
      <c r="H1346" s="293"/>
      <c r="I1346" s="251"/>
      <c r="J1346" s="251"/>
      <c r="K1346" s="251"/>
      <c r="L1346" s="251"/>
      <c r="M1346" s="251"/>
      <c r="N1346" s="251"/>
      <c r="O1346" s="60"/>
    </row>
    <row r="1347" spans="1:15" ht="42.75">
      <c r="A1347" s="326">
        <v>449</v>
      </c>
      <c r="B1347" s="311" t="s">
        <v>484</v>
      </c>
      <c r="C1347" s="375" t="str">
        <f>'[13]GW&amp;Non-conultancy -internal use'!B11</f>
        <v xml:space="preserve">Construction of Solar Mini Water Supply Systems in Nyakatonzi and Bigando RGCs in Kasese District </v>
      </c>
      <c r="D1347" s="293" t="str">
        <f t="shared" si="64"/>
        <v xml:space="preserve">Plan </v>
      </c>
      <c r="E1347" s="33" t="s">
        <v>38</v>
      </c>
      <c r="F1347" s="59">
        <v>1500000000</v>
      </c>
      <c r="G1347" s="293" t="s">
        <v>63</v>
      </c>
      <c r="H1347" s="293" t="s">
        <v>65</v>
      </c>
      <c r="I1347" s="245" t="s">
        <v>353</v>
      </c>
      <c r="J1347" s="245" t="s">
        <v>486</v>
      </c>
      <c r="K1347" s="245" t="str">
        <f>'[13]GW&amp;Non-conultancy -internal use'!O11</f>
        <v>26th-Jun-19</v>
      </c>
      <c r="L1347" s="245" t="str">
        <f>'[13]GW&amp;Non-conultancy -internal use'!P11</f>
        <v>04th-July-2019</v>
      </c>
      <c r="M1347" s="245" t="str">
        <f>'[13]GW&amp;Non-conultancy -internal use'!Q11</f>
        <v>01st-Aug-2019</v>
      </c>
      <c r="N1347" s="245" t="str">
        <f>'[13]GW&amp;Non-conultancy -internal use'!R11</f>
        <v>01st-Aug-2019</v>
      </c>
      <c r="O1347" s="60"/>
    </row>
    <row r="1348" spans="1:15">
      <c r="A1348" s="326"/>
      <c r="B1348" s="309"/>
      <c r="C1348" s="378"/>
      <c r="D1348" s="293" t="str">
        <f t="shared" si="64"/>
        <v xml:space="preserve">Actual </v>
      </c>
      <c r="E1348" s="174"/>
      <c r="F1348" s="323"/>
      <c r="G1348" s="309"/>
      <c r="H1348" s="309"/>
      <c r="I1348" s="245"/>
      <c r="J1348" s="245"/>
      <c r="K1348" s="245"/>
      <c r="L1348" s="245"/>
      <c r="M1348" s="245"/>
      <c r="N1348" s="245"/>
      <c r="O1348" s="60"/>
    </row>
    <row r="1349" spans="1:15">
      <c r="A1349" s="326"/>
      <c r="B1349" s="309"/>
      <c r="C1349" s="378"/>
      <c r="D1349" s="293"/>
      <c r="E1349" s="174"/>
      <c r="F1349" s="323"/>
      <c r="G1349" s="309"/>
      <c r="H1349" s="309"/>
      <c r="I1349" s="245"/>
      <c r="J1349" s="245"/>
      <c r="K1349" s="245"/>
      <c r="L1349" s="245"/>
      <c r="M1349" s="245"/>
      <c r="N1349" s="245"/>
      <c r="O1349" s="60"/>
    </row>
    <row r="1350" spans="1:15" ht="42.75">
      <c r="A1350" s="326">
        <v>450</v>
      </c>
      <c r="B1350" s="311" t="s">
        <v>484</v>
      </c>
      <c r="C1350" s="375" t="str">
        <f>'[13]GW&amp;Non-conultancy -internal use'!B14</f>
        <v xml:space="preserve"> Connstruction of  Igorora TC Water Supply and Sanitation System in Ibanda District </v>
      </c>
      <c r="D1350" s="293" t="str">
        <f t="shared" si="64"/>
        <v xml:space="preserve">Plan </v>
      </c>
      <c r="E1350" s="33" t="s">
        <v>38</v>
      </c>
      <c r="F1350" s="59">
        <v>1900000000</v>
      </c>
      <c r="G1350" s="293" t="s">
        <v>63</v>
      </c>
      <c r="H1350" s="293" t="s">
        <v>65</v>
      </c>
      <c r="I1350" s="245" t="s">
        <v>353</v>
      </c>
      <c r="J1350" s="245" t="s">
        <v>486</v>
      </c>
      <c r="K1350" s="245" t="str">
        <f>'[13]GW&amp;Non-conultancy -internal use'!O14</f>
        <v>04th-Oct-19</v>
      </c>
      <c r="L1350" s="245" t="str">
        <f>'[13]GW&amp;Non-conultancy -internal use'!P14</f>
        <v>10th-Oct-2019</v>
      </c>
      <c r="M1350" s="245" t="str">
        <f>'[13]GW&amp;Non-conultancy -internal use'!Q14</f>
        <v>07th-Nov-2019</v>
      </c>
      <c r="N1350" s="245" t="str">
        <f>'[13]GW&amp;Non-conultancy -internal use'!R14</f>
        <v>07th-Nov-2019</v>
      </c>
      <c r="O1350" s="60"/>
    </row>
    <row r="1351" spans="1:15">
      <c r="A1351" s="326"/>
      <c r="B1351" s="309"/>
      <c r="C1351" s="376"/>
      <c r="D1351" s="293" t="str">
        <f t="shared" si="64"/>
        <v xml:space="preserve">Actual </v>
      </c>
      <c r="E1351" s="174"/>
      <c r="F1351" s="323"/>
      <c r="G1351" s="309"/>
      <c r="H1351" s="309"/>
      <c r="I1351" s="245"/>
      <c r="J1351" s="245"/>
      <c r="K1351" s="245"/>
      <c r="L1351" s="245"/>
      <c r="M1351" s="245"/>
      <c r="N1351" s="245"/>
      <c r="O1351" s="60"/>
    </row>
    <row r="1352" spans="1:15">
      <c r="A1352" s="326"/>
      <c r="B1352" s="309"/>
      <c r="C1352" s="376"/>
      <c r="D1352" s="293"/>
      <c r="E1352" s="174"/>
      <c r="F1352" s="323"/>
      <c r="G1352" s="309"/>
      <c r="H1352" s="309"/>
      <c r="I1352" s="245"/>
      <c r="J1352" s="245"/>
      <c r="K1352" s="245"/>
      <c r="L1352" s="245"/>
      <c r="M1352" s="245"/>
      <c r="N1352" s="245"/>
      <c r="O1352" s="60"/>
    </row>
    <row r="1353" spans="1:15" ht="42.75">
      <c r="A1353" s="326">
        <v>451</v>
      </c>
      <c r="B1353" s="311" t="s">
        <v>484</v>
      </c>
      <c r="C1353" s="375" t="str">
        <f>'[13]GW&amp;Non-conultancy -internal use'!B17</f>
        <v xml:space="preserve"> Connstruction of  Karago II  Town Water Supply and Sanitation System in Kabarole District </v>
      </c>
      <c r="D1353" s="293" t="str">
        <f t="shared" si="64"/>
        <v xml:space="preserve">Plan </v>
      </c>
      <c r="E1353" s="33" t="s">
        <v>38</v>
      </c>
      <c r="F1353" s="59">
        <v>2000000000</v>
      </c>
      <c r="G1353" s="293" t="s">
        <v>63</v>
      </c>
      <c r="H1353" s="293" t="s">
        <v>65</v>
      </c>
      <c r="I1353" s="245" t="s">
        <v>353</v>
      </c>
      <c r="J1353" s="245" t="s">
        <v>486</v>
      </c>
      <c r="K1353" s="245" t="str">
        <f>'[13]GW&amp;Non-conultancy -internal use'!O17</f>
        <v>10th-Jan-2020</v>
      </c>
      <c r="L1353" s="245" t="str">
        <f>'[13]GW&amp;Non-conultancy -internal use'!P17</f>
        <v>15th-Jan-2020</v>
      </c>
      <c r="M1353" s="245" t="str">
        <f>'[13]GW&amp;Non-conultancy -internal use'!Q17</f>
        <v>13th-Feb-2020</v>
      </c>
      <c r="N1353" s="245" t="str">
        <f>'[13]GW&amp;Non-conultancy -internal use'!R17</f>
        <v>13th-Feb-2020</v>
      </c>
      <c r="O1353" s="60"/>
    </row>
    <row r="1354" spans="1:15">
      <c r="A1354" s="326"/>
      <c r="B1354" s="309"/>
      <c r="C1354" s="376"/>
      <c r="D1354" s="293" t="str">
        <f t="shared" si="64"/>
        <v xml:space="preserve">Actual </v>
      </c>
      <c r="E1354" s="174"/>
      <c r="F1354" s="59"/>
      <c r="G1354" s="309"/>
      <c r="H1354" s="309"/>
      <c r="I1354" s="245"/>
      <c r="J1354" s="245"/>
      <c r="K1354" s="245"/>
      <c r="L1354" s="245"/>
      <c r="M1354" s="245"/>
      <c r="N1354" s="245"/>
      <c r="O1354" s="60"/>
    </row>
    <row r="1355" spans="1:15">
      <c r="A1355" s="326"/>
      <c r="B1355" s="309"/>
      <c r="C1355" s="376"/>
      <c r="D1355" s="293"/>
      <c r="E1355" s="174"/>
      <c r="F1355" s="59"/>
      <c r="G1355" s="309"/>
      <c r="H1355" s="309"/>
      <c r="I1355" s="245"/>
      <c r="J1355" s="245"/>
      <c r="K1355" s="245"/>
      <c r="L1355" s="245"/>
      <c r="M1355" s="245"/>
      <c r="N1355" s="245"/>
      <c r="O1355" s="60"/>
    </row>
    <row r="1356" spans="1:15" ht="42.75">
      <c r="A1356" s="326">
        <v>452</v>
      </c>
      <c r="B1356" s="311" t="s">
        <v>484</v>
      </c>
      <c r="C1356" s="375" t="str">
        <f>'[13]GW&amp;Non-conultancy -internal use'!B20</f>
        <v>Construction of Rushango TC Water Supply and Sanitation System</v>
      </c>
      <c r="D1356" s="293" t="str">
        <f t="shared" si="64"/>
        <v xml:space="preserve">Plan </v>
      </c>
      <c r="E1356" s="33" t="s">
        <v>38</v>
      </c>
      <c r="F1356" s="59">
        <v>7500000000</v>
      </c>
      <c r="G1356" s="293" t="s">
        <v>63</v>
      </c>
      <c r="H1356" s="293" t="s">
        <v>65</v>
      </c>
      <c r="I1356" s="245" t="s">
        <v>353</v>
      </c>
      <c r="J1356" s="245" t="s">
        <v>486</v>
      </c>
      <c r="K1356" s="245" t="str">
        <f>'[13]GW&amp;Non-conultancy -internal use'!O20</f>
        <v>10th-Jan-2020</v>
      </c>
      <c r="L1356" s="245" t="str">
        <f>'[13]GW&amp;Non-conultancy -internal use'!P20</f>
        <v>15th-Jan-2020</v>
      </c>
      <c r="M1356" s="245" t="str">
        <f>'[13]GW&amp;Non-conultancy -internal use'!Q20</f>
        <v>13th-Feb-2020</v>
      </c>
      <c r="N1356" s="245" t="str">
        <f>'[13]GW&amp;Non-conultancy -internal use'!R20</f>
        <v>13th-Feb-2020</v>
      </c>
      <c r="O1356" s="60"/>
    </row>
    <row r="1357" spans="1:15">
      <c r="A1357" s="326"/>
      <c r="B1357" s="309"/>
      <c r="C1357" s="376"/>
      <c r="D1357" s="293" t="str">
        <f t="shared" si="64"/>
        <v xml:space="preserve">Actual </v>
      </c>
      <c r="E1357" s="174"/>
      <c r="F1357" s="59"/>
      <c r="G1357" s="309"/>
      <c r="H1357" s="309"/>
      <c r="I1357" s="245"/>
      <c r="J1357" s="245"/>
      <c r="K1357" s="245"/>
      <c r="L1357" s="245"/>
      <c r="M1357" s="245"/>
      <c r="N1357" s="245"/>
      <c r="O1357" s="60"/>
    </row>
    <row r="1358" spans="1:15">
      <c r="A1358" s="326"/>
      <c r="B1358" s="309"/>
      <c r="C1358" s="376"/>
      <c r="D1358" s="293"/>
      <c r="E1358" s="174"/>
      <c r="F1358" s="59"/>
      <c r="G1358" s="309"/>
      <c r="H1358" s="309"/>
      <c r="I1358" s="245"/>
      <c r="J1358" s="245"/>
      <c r="K1358" s="245"/>
      <c r="L1358" s="245"/>
      <c r="M1358" s="245"/>
      <c r="N1358" s="245"/>
      <c r="O1358" s="60"/>
    </row>
    <row r="1359" spans="1:15" ht="42.75">
      <c r="A1359" s="326">
        <v>453</v>
      </c>
      <c r="B1359" s="311" t="s">
        <v>484</v>
      </c>
      <c r="C1359" s="375" t="str">
        <f>'[13]GW&amp;Non-conultancy -internal use'!B23</f>
        <v>Construction of Bethelehem Town Council Water Supply System</v>
      </c>
      <c r="D1359" s="293" t="str">
        <f t="shared" si="64"/>
        <v xml:space="preserve">Plan </v>
      </c>
      <c r="E1359" s="33" t="s">
        <v>38</v>
      </c>
      <c r="F1359" s="59">
        <v>8200000000</v>
      </c>
      <c r="G1359" s="293" t="s">
        <v>63</v>
      </c>
      <c r="H1359" s="293" t="s">
        <v>65</v>
      </c>
      <c r="I1359" s="245" t="s">
        <v>353</v>
      </c>
      <c r="J1359" s="245" t="s">
        <v>486</v>
      </c>
      <c r="K1359" s="245" t="str">
        <f>'[13]GW&amp;Non-conultancy -internal use'!O23</f>
        <v>10th-Jan-2020</v>
      </c>
      <c r="L1359" s="245" t="str">
        <f>'[13]GW&amp;Non-conultancy -internal use'!P23</f>
        <v>15th-Jan-2020</v>
      </c>
      <c r="M1359" s="245" t="str">
        <f>'[13]GW&amp;Non-conultancy -internal use'!Q23</f>
        <v>13th-Feb-2020</v>
      </c>
      <c r="N1359" s="245" t="str">
        <f>'[13]GW&amp;Non-conultancy -internal use'!R23</f>
        <v>13th-Feb-2020</v>
      </c>
      <c r="O1359" s="60"/>
    </row>
    <row r="1360" spans="1:15">
      <c r="A1360" s="326"/>
      <c r="B1360" s="309"/>
      <c r="C1360" s="376"/>
      <c r="D1360" s="293" t="str">
        <f t="shared" si="64"/>
        <v xml:space="preserve">Actual </v>
      </c>
      <c r="E1360" s="174"/>
      <c r="F1360" s="323"/>
      <c r="G1360" s="309"/>
      <c r="H1360" s="309"/>
      <c r="I1360" s="245"/>
      <c r="J1360" s="245"/>
      <c r="K1360" s="245"/>
      <c r="L1360" s="245"/>
      <c r="M1360" s="245"/>
      <c r="N1360" s="245"/>
      <c r="O1360" s="60"/>
    </row>
    <row r="1361" spans="1:15">
      <c r="A1361" s="326"/>
      <c r="B1361" s="309"/>
      <c r="C1361" s="376"/>
      <c r="D1361" s="293"/>
      <c r="E1361" s="174"/>
      <c r="F1361" s="323"/>
      <c r="G1361" s="309"/>
      <c r="H1361" s="309"/>
      <c r="I1361" s="245"/>
      <c r="J1361" s="245"/>
      <c r="K1361" s="245"/>
      <c r="L1361" s="245"/>
      <c r="M1361" s="245"/>
      <c r="N1361" s="245"/>
      <c r="O1361" s="60"/>
    </row>
    <row r="1362" spans="1:15" ht="63">
      <c r="A1362" s="326">
        <v>454</v>
      </c>
      <c r="B1362" s="311" t="s">
        <v>484</v>
      </c>
      <c r="C1362" s="375" t="str">
        <f>'[13]GW&amp;Non-conultancy -internal use'!B26</f>
        <v>Construction of an Office Building for the Ministry of Water &amp; Environment-South West Regional Offices in Mbarara</v>
      </c>
      <c r="D1362" s="293" t="str">
        <f t="shared" si="64"/>
        <v xml:space="preserve">Plan </v>
      </c>
      <c r="E1362" s="33" t="s">
        <v>38</v>
      </c>
      <c r="F1362" s="59">
        <v>300000000</v>
      </c>
      <c r="G1362" s="293" t="s">
        <v>63</v>
      </c>
      <c r="H1362" s="293" t="s">
        <v>75</v>
      </c>
      <c r="I1362" s="245" t="s">
        <v>353</v>
      </c>
      <c r="J1362" s="245" t="s">
        <v>486</v>
      </c>
      <c r="K1362" s="245" t="str">
        <f>'[13]GW&amp;Non-conultancy -internal use'!O26</f>
        <v>10th-Jan-2020</v>
      </c>
      <c r="L1362" s="245" t="str">
        <f>'[13]GW&amp;Non-conultancy -internal use'!P26</f>
        <v>15th-Jan-2020</v>
      </c>
      <c r="M1362" s="245" t="str">
        <f>'[13]GW&amp;Non-conultancy -internal use'!Q26</f>
        <v>13th-Feb-2020</v>
      </c>
      <c r="N1362" s="245" t="str">
        <f>'[13]GW&amp;Non-conultancy -internal use'!R26</f>
        <v>13th-Feb-2020</v>
      </c>
      <c r="O1362" s="60"/>
    </row>
    <row r="1363" spans="1:15">
      <c r="A1363" s="326"/>
      <c r="B1363" s="309"/>
      <c r="C1363" s="376"/>
      <c r="D1363" s="293" t="str">
        <f t="shared" si="64"/>
        <v xml:space="preserve">Actual </v>
      </c>
      <c r="E1363" s="174"/>
      <c r="F1363" s="323"/>
      <c r="G1363" s="309"/>
      <c r="H1363" s="309"/>
      <c r="I1363" s="245"/>
      <c r="J1363" s="245"/>
      <c r="K1363" s="245"/>
      <c r="L1363" s="245"/>
      <c r="M1363" s="245"/>
      <c r="N1363" s="245"/>
      <c r="O1363" s="60"/>
    </row>
    <row r="1364" spans="1:15">
      <c r="A1364" s="326"/>
      <c r="B1364" s="309"/>
      <c r="C1364" s="330"/>
      <c r="D1364" s="293"/>
      <c r="E1364" s="174"/>
      <c r="F1364" s="226"/>
      <c r="G1364" s="293"/>
      <c r="H1364" s="309"/>
      <c r="I1364" s="245"/>
      <c r="J1364" s="245"/>
      <c r="K1364" s="245"/>
      <c r="L1364" s="245"/>
      <c r="M1364" s="245"/>
      <c r="N1364" s="245"/>
      <c r="O1364" s="60"/>
    </row>
    <row r="1365" spans="1:15">
      <c r="A1365" s="326">
        <v>455</v>
      </c>
      <c r="B1365" s="311" t="s">
        <v>484</v>
      </c>
      <c r="C1365" s="375" t="str">
        <f>'[13]GW&amp;Non-conultancy -internal use'!B28</f>
        <v>Construction of Kibugu Town Water Supply System</v>
      </c>
      <c r="D1365" s="293" t="str">
        <f t="shared" si="64"/>
        <v xml:space="preserve">Plan </v>
      </c>
      <c r="E1365" s="33" t="s">
        <v>38</v>
      </c>
      <c r="F1365" s="59">
        <v>3593000000</v>
      </c>
      <c r="G1365" s="293" t="s">
        <v>63</v>
      </c>
      <c r="H1365" s="293" t="s">
        <v>65</v>
      </c>
      <c r="I1365" s="245" t="s">
        <v>353</v>
      </c>
      <c r="J1365" s="245" t="str">
        <f>J1353</f>
        <v>08th-Jan-2020</v>
      </c>
      <c r="K1365" s="245" t="str">
        <f>K1353</f>
        <v>10th-Jan-2020</v>
      </c>
      <c r="L1365" s="245" t="str">
        <f>L1353</f>
        <v>15th-Jan-2020</v>
      </c>
      <c r="M1365" s="245" t="str">
        <f>M1353</f>
        <v>13th-Feb-2020</v>
      </c>
      <c r="N1365" s="245" t="str">
        <f>N1353</f>
        <v>13th-Feb-2020</v>
      </c>
      <c r="O1365" s="60"/>
    </row>
    <row r="1366" spans="1:15">
      <c r="A1366" s="326"/>
      <c r="B1366" s="309"/>
      <c r="C1366" s="378"/>
      <c r="D1366" s="293" t="str">
        <f t="shared" si="64"/>
        <v xml:space="preserve">Actual </v>
      </c>
      <c r="E1366" s="174"/>
      <c r="F1366" s="59"/>
      <c r="G1366" s="309"/>
      <c r="H1366" s="309"/>
      <c r="I1366" s="245"/>
      <c r="J1366" s="245"/>
      <c r="K1366" s="245"/>
      <c r="L1366" s="245"/>
      <c r="M1366" s="245"/>
      <c r="N1366" s="245"/>
      <c r="O1366" s="60"/>
    </row>
    <row r="1367" spans="1:15">
      <c r="A1367" s="326"/>
      <c r="B1367" s="309"/>
      <c r="C1367" s="322"/>
      <c r="D1367" s="293"/>
      <c r="E1367" s="174"/>
      <c r="F1367" s="7"/>
      <c r="G1367" s="309"/>
      <c r="H1367" s="309"/>
      <c r="I1367" s="19"/>
      <c r="J1367" s="245"/>
      <c r="K1367" s="245"/>
      <c r="L1367" s="293"/>
      <c r="M1367" s="293"/>
      <c r="N1367" s="293"/>
      <c r="O1367" s="60"/>
    </row>
    <row r="1368" spans="1:15" ht="42.75">
      <c r="A1368" s="326">
        <v>456</v>
      </c>
      <c r="B1368" s="311" t="s">
        <v>484</v>
      </c>
      <c r="C1368" s="375" t="str">
        <f>'[13]GW&amp;Non-conultancy -internal use'!B31</f>
        <v>Procurement for drilling of production wells (24 No.)</v>
      </c>
      <c r="D1368" s="293" t="str">
        <f t="shared" si="64"/>
        <v xml:space="preserve">Plan </v>
      </c>
      <c r="E1368" s="33" t="s">
        <v>38</v>
      </c>
      <c r="F1368" s="59">
        <v>1568000000</v>
      </c>
      <c r="G1368" s="293" t="s">
        <v>63</v>
      </c>
      <c r="H1368" s="293" t="s">
        <v>65</v>
      </c>
      <c r="I1368" s="251" t="s">
        <v>353</v>
      </c>
      <c r="J1368" s="245" t="s">
        <v>349</v>
      </c>
      <c r="K1368" s="245" t="s">
        <v>349</v>
      </c>
      <c r="L1368" s="245" t="s">
        <v>349</v>
      </c>
      <c r="M1368" s="245" t="s">
        <v>349</v>
      </c>
      <c r="N1368" s="245" t="s">
        <v>349</v>
      </c>
      <c r="O1368" s="60"/>
    </row>
    <row r="1369" spans="1:15">
      <c r="A1369" s="326"/>
      <c r="B1369" s="309"/>
      <c r="C1369" s="375"/>
      <c r="D1369" s="293" t="str">
        <f t="shared" si="64"/>
        <v xml:space="preserve">Actual </v>
      </c>
      <c r="E1369" s="174"/>
      <c r="F1369" s="323"/>
      <c r="G1369" s="309"/>
      <c r="H1369" s="309"/>
      <c r="I1369" s="19"/>
      <c r="J1369" s="245"/>
      <c r="K1369" s="245"/>
      <c r="L1369" s="293"/>
      <c r="M1369" s="293"/>
      <c r="N1369" s="293"/>
      <c r="O1369" s="60"/>
    </row>
    <row r="1370" spans="1:15">
      <c r="A1370" s="326"/>
      <c r="B1370" s="309"/>
      <c r="C1370" s="11"/>
      <c r="D1370" s="293"/>
      <c r="E1370" s="174"/>
      <c r="F1370" s="7"/>
      <c r="G1370" s="309"/>
      <c r="H1370" s="309"/>
      <c r="I1370" s="19"/>
      <c r="J1370" s="245"/>
      <c r="K1370" s="245"/>
      <c r="L1370" s="293"/>
      <c r="M1370" s="293"/>
      <c r="N1370" s="293"/>
      <c r="O1370" s="60"/>
    </row>
    <row r="1371" spans="1:15">
      <c r="A1371" s="326">
        <v>457</v>
      </c>
      <c r="B1371" s="311" t="s">
        <v>484</v>
      </c>
      <c r="C1371" s="375" t="str">
        <f>'[13]GW&amp;Non-conultancy -internal use'!B34</f>
        <v>Office Maintanance-Civil and Electrical</v>
      </c>
      <c r="D1371" s="293" t="str">
        <f t="shared" si="64"/>
        <v xml:space="preserve">Plan </v>
      </c>
      <c r="E1371" s="33" t="s">
        <v>38</v>
      </c>
      <c r="F1371" s="59">
        <v>400000000</v>
      </c>
      <c r="G1371" s="293" t="s">
        <v>63</v>
      </c>
      <c r="H1371" s="293" t="s">
        <v>75</v>
      </c>
      <c r="I1371" s="251" t="s">
        <v>353</v>
      </c>
      <c r="J1371" s="245" t="s">
        <v>349</v>
      </c>
      <c r="K1371" s="245" t="s">
        <v>349</v>
      </c>
      <c r="L1371" s="245" t="s">
        <v>349</v>
      </c>
      <c r="M1371" s="245" t="s">
        <v>349</v>
      </c>
      <c r="N1371" s="245" t="s">
        <v>349</v>
      </c>
      <c r="O1371" s="60"/>
    </row>
    <row r="1372" spans="1:15">
      <c r="A1372" s="326"/>
      <c r="B1372" s="311"/>
      <c r="C1372" s="88"/>
      <c r="D1372" s="293" t="str">
        <f t="shared" si="64"/>
        <v xml:space="preserve">Actual </v>
      </c>
      <c r="E1372" s="174"/>
      <c r="F1372" s="59"/>
      <c r="G1372" s="309"/>
      <c r="H1372" s="309"/>
      <c r="I1372" s="19"/>
      <c r="J1372" s="245"/>
      <c r="K1372" s="245"/>
      <c r="L1372" s="293"/>
      <c r="M1372" s="293"/>
      <c r="N1372" s="293"/>
      <c r="O1372" s="60"/>
    </row>
    <row r="1373" spans="1:15">
      <c r="A1373" s="326"/>
      <c r="B1373" s="311"/>
      <c r="C1373" s="334"/>
      <c r="D1373" s="293"/>
      <c r="E1373" s="174"/>
      <c r="F1373" s="59"/>
      <c r="G1373" s="309"/>
      <c r="H1373" s="309"/>
      <c r="I1373" s="19"/>
      <c r="J1373" s="245"/>
      <c r="K1373" s="245"/>
      <c r="L1373" s="293"/>
      <c r="M1373" s="293"/>
      <c r="N1373" s="293"/>
      <c r="O1373" s="60"/>
    </row>
    <row r="1374" spans="1:15">
      <c r="A1374" s="326">
        <v>458</v>
      </c>
      <c r="B1374" s="311" t="s">
        <v>484</v>
      </c>
      <c r="C1374" s="376" t="str">
        <f>'[13]Supplies &amp; Non-Cons'!B11</f>
        <v>Supply of Assorted Stationery/Printed stationery</v>
      </c>
      <c r="D1374" s="293" t="str">
        <f t="shared" si="64"/>
        <v xml:space="preserve">Plan </v>
      </c>
      <c r="E1374" s="33" t="s">
        <v>38</v>
      </c>
      <c r="F1374" s="59">
        <v>140000000</v>
      </c>
      <c r="G1374" s="293" t="s">
        <v>63</v>
      </c>
      <c r="H1374" s="293" t="s">
        <v>75</v>
      </c>
      <c r="I1374" s="19" t="s">
        <v>50</v>
      </c>
      <c r="J1374" s="245" t="s">
        <v>349</v>
      </c>
      <c r="K1374" s="245" t="s">
        <v>349</v>
      </c>
      <c r="L1374" s="245" t="s">
        <v>349</v>
      </c>
      <c r="M1374" s="245" t="s">
        <v>349</v>
      </c>
      <c r="N1374" s="245" t="s">
        <v>349</v>
      </c>
      <c r="O1374" s="60"/>
    </row>
    <row r="1375" spans="1:15">
      <c r="A1375" s="326"/>
      <c r="B1375" s="311"/>
      <c r="C1375" s="376"/>
      <c r="D1375" s="293" t="str">
        <f t="shared" si="64"/>
        <v xml:space="preserve">Actual </v>
      </c>
      <c r="E1375" s="174"/>
      <c r="F1375" s="59"/>
      <c r="G1375" s="309"/>
      <c r="H1375" s="309"/>
      <c r="I1375" s="19"/>
      <c r="J1375" s="245"/>
      <c r="K1375" s="245"/>
      <c r="L1375" s="293"/>
      <c r="M1375" s="293"/>
      <c r="N1375" s="293"/>
      <c r="O1375" s="60"/>
    </row>
    <row r="1376" spans="1:15">
      <c r="A1376" s="326"/>
      <c r="B1376" s="311"/>
      <c r="C1376" s="376"/>
      <c r="D1376" s="293"/>
      <c r="E1376" s="174"/>
      <c r="F1376" s="59"/>
      <c r="G1376" s="309"/>
      <c r="H1376" s="309"/>
      <c r="I1376" s="19"/>
      <c r="J1376" s="245"/>
      <c r="K1376" s="245"/>
      <c r="L1376" s="293"/>
      <c r="M1376" s="293"/>
      <c r="N1376" s="293"/>
      <c r="O1376" s="60"/>
    </row>
    <row r="1377" spans="1:15">
      <c r="A1377" s="326">
        <v>459</v>
      </c>
      <c r="B1377" s="311" t="s">
        <v>484</v>
      </c>
      <c r="C1377" s="376" t="str">
        <f>'[13]Supplies &amp; Non-Cons'!B14</f>
        <v>Advertising &amp; Public relations</v>
      </c>
      <c r="D1377" s="293" t="str">
        <f t="shared" si="64"/>
        <v xml:space="preserve">Plan </v>
      </c>
      <c r="E1377" s="33" t="s">
        <v>38</v>
      </c>
      <c r="F1377" s="59">
        <v>100000000</v>
      </c>
      <c r="G1377" s="293" t="s">
        <v>63</v>
      </c>
      <c r="H1377" s="293" t="s">
        <v>289</v>
      </c>
      <c r="I1377" s="19" t="s">
        <v>50</v>
      </c>
      <c r="J1377" s="245" t="s">
        <v>349</v>
      </c>
      <c r="K1377" s="245" t="s">
        <v>349</v>
      </c>
      <c r="L1377" s="245" t="s">
        <v>349</v>
      </c>
      <c r="M1377" s="245" t="s">
        <v>349</v>
      </c>
      <c r="N1377" s="245" t="s">
        <v>349</v>
      </c>
      <c r="O1377" s="60"/>
    </row>
    <row r="1378" spans="1:15">
      <c r="A1378" s="326"/>
      <c r="B1378" s="311"/>
      <c r="C1378" s="376"/>
      <c r="D1378" s="293" t="str">
        <f t="shared" si="64"/>
        <v xml:space="preserve">Actual </v>
      </c>
      <c r="E1378" s="174"/>
      <c r="F1378" s="59"/>
      <c r="G1378" s="309"/>
      <c r="H1378" s="309"/>
      <c r="I1378" s="19"/>
      <c r="J1378" s="245"/>
      <c r="K1378" s="245"/>
      <c r="L1378" s="293"/>
      <c r="M1378" s="293"/>
      <c r="N1378" s="293"/>
      <c r="O1378" s="60"/>
    </row>
    <row r="1379" spans="1:15">
      <c r="A1379" s="326"/>
      <c r="B1379" s="311"/>
      <c r="C1379" s="376"/>
      <c r="D1379" s="293"/>
      <c r="E1379" s="174"/>
      <c r="F1379" s="59"/>
      <c r="G1379" s="309"/>
      <c r="H1379" s="309"/>
      <c r="I1379" s="19"/>
      <c r="J1379" s="245"/>
      <c r="K1379" s="245"/>
      <c r="L1379" s="293"/>
      <c r="M1379" s="293"/>
      <c r="N1379" s="293"/>
      <c r="O1379" s="60"/>
    </row>
    <row r="1380" spans="1:15">
      <c r="A1380" s="326">
        <v>460</v>
      </c>
      <c r="B1380" s="311" t="s">
        <v>484</v>
      </c>
      <c r="C1380" s="376" t="str">
        <f>'[13]Supplies &amp; Non-Cons'!B17</f>
        <v>Security Services</v>
      </c>
      <c r="D1380" s="293" t="str">
        <f t="shared" si="64"/>
        <v xml:space="preserve">Plan </v>
      </c>
      <c r="E1380" s="33" t="s">
        <v>38</v>
      </c>
      <c r="F1380" s="59">
        <v>16000000</v>
      </c>
      <c r="G1380" s="293" t="s">
        <v>63</v>
      </c>
      <c r="H1380" s="293" t="s">
        <v>289</v>
      </c>
      <c r="I1380" s="19" t="s">
        <v>50</v>
      </c>
      <c r="J1380" s="245" t="s">
        <v>349</v>
      </c>
      <c r="K1380" s="245" t="s">
        <v>349</v>
      </c>
      <c r="L1380" s="245" t="s">
        <v>349</v>
      </c>
      <c r="M1380" s="245" t="s">
        <v>349</v>
      </c>
      <c r="N1380" s="245" t="s">
        <v>349</v>
      </c>
      <c r="O1380" s="60"/>
    </row>
    <row r="1381" spans="1:15">
      <c r="A1381" s="326"/>
      <c r="B1381" s="311"/>
      <c r="C1381" s="376"/>
      <c r="D1381" s="293" t="str">
        <f t="shared" si="64"/>
        <v xml:space="preserve">Actual </v>
      </c>
      <c r="E1381" s="174"/>
      <c r="F1381" s="59"/>
      <c r="G1381" s="309"/>
      <c r="H1381" s="309"/>
      <c r="I1381" s="19"/>
      <c r="J1381" s="245"/>
      <c r="K1381" s="245"/>
      <c r="L1381" s="293"/>
      <c r="M1381" s="293"/>
      <c r="N1381" s="293"/>
      <c r="O1381" s="60"/>
    </row>
    <row r="1382" spans="1:15">
      <c r="A1382" s="326"/>
      <c r="B1382" s="311"/>
      <c r="C1382" s="376"/>
      <c r="D1382" s="293"/>
      <c r="E1382" s="174"/>
      <c r="F1382" s="59"/>
      <c r="G1382" s="309"/>
      <c r="H1382" s="7"/>
      <c r="I1382" s="19"/>
      <c r="J1382" s="245"/>
      <c r="K1382" s="245"/>
      <c r="L1382" s="293"/>
      <c r="M1382" s="293"/>
      <c r="N1382" s="293"/>
      <c r="O1382" s="60"/>
    </row>
    <row r="1383" spans="1:15">
      <c r="A1383" s="326">
        <v>461</v>
      </c>
      <c r="B1383" s="311" t="s">
        <v>484</v>
      </c>
      <c r="C1383" s="376" t="str">
        <f>'[13]Supplies &amp; Non-Cons'!B20</f>
        <v>Supply of Consumables/General goods</v>
      </c>
      <c r="D1383" s="293" t="str">
        <f t="shared" si="64"/>
        <v xml:space="preserve">Plan </v>
      </c>
      <c r="E1383" s="33" t="s">
        <v>38</v>
      </c>
      <c r="F1383" s="59">
        <v>36000000</v>
      </c>
      <c r="G1383" s="293" t="s">
        <v>63</v>
      </c>
      <c r="H1383" s="293" t="s">
        <v>64</v>
      </c>
      <c r="I1383" s="19" t="s">
        <v>50</v>
      </c>
      <c r="J1383" s="245" t="s">
        <v>349</v>
      </c>
      <c r="K1383" s="245" t="s">
        <v>349</v>
      </c>
      <c r="L1383" s="245" t="s">
        <v>349</v>
      </c>
      <c r="M1383" s="245" t="s">
        <v>349</v>
      </c>
      <c r="N1383" s="245" t="s">
        <v>349</v>
      </c>
      <c r="O1383" s="60"/>
    </row>
    <row r="1384" spans="1:15">
      <c r="A1384" s="326"/>
      <c r="B1384" s="311"/>
      <c r="C1384" s="376"/>
      <c r="D1384" s="293" t="str">
        <f t="shared" si="64"/>
        <v xml:space="preserve">Actual </v>
      </c>
      <c r="E1384" s="174"/>
      <c r="F1384" s="59"/>
      <c r="G1384" s="309"/>
      <c r="H1384" s="309"/>
      <c r="I1384" s="19"/>
      <c r="J1384" s="245"/>
      <c r="K1384" s="245"/>
      <c r="L1384" s="293"/>
      <c r="M1384" s="293"/>
      <c r="N1384" s="293"/>
      <c r="O1384" s="60"/>
    </row>
    <row r="1385" spans="1:15">
      <c r="A1385" s="326"/>
      <c r="B1385" s="311"/>
      <c r="C1385" s="376"/>
      <c r="D1385" s="293"/>
      <c r="E1385" s="174"/>
      <c r="F1385" s="59"/>
      <c r="G1385" s="309"/>
      <c r="H1385" s="309"/>
      <c r="I1385" s="19"/>
      <c r="J1385" s="245"/>
      <c r="K1385" s="245"/>
      <c r="L1385" s="293"/>
      <c r="M1385" s="293"/>
      <c r="N1385" s="293"/>
      <c r="O1385" s="60"/>
    </row>
    <row r="1386" spans="1:15">
      <c r="A1386" s="326">
        <v>462</v>
      </c>
      <c r="B1386" s="311" t="s">
        <v>484</v>
      </c>
      <c r="C1386" s="376" t="str">
        <f>'[13]Supplies &amp; Non-Cons'!B23</f>
        <v>Provision of Hotel Services</v>
      </c>
      <c r="D1386" s="293" t="str">
        <f t="shared" si="64"/>
        <v xml:space="preserve">Plan </v>
      </c>
      <c r="E1386" s="33" t="s">
        <v>38</v>
      </c>
      <c r="F1386" s="59">
        <v>100000000</v>
      </c>
      <c r="G1386" s="293" t="s">
        <v>63</v>
      </c>
      <c r="H1386" s="293" t="s">
        <v>289</v>
      </c>
      <c r="I1386" s="19" t="s">
        <v>50</v>
      </c>
      <c r="J1386" s="245" t="s">
        <v>349</v>
      </c>
      <c r="K1386" s="245" t="s">
        <v>349</v>
      </c>
      <c r="L1386" s="245" t="s">
        <v>349</v>
      </c>
      <c r="M1386" s="245" t="s">
        <v>349</v>
      </c>
      <c r="N1386" s="245" t="s">
        <v>349</v>
      </c>
      <c r="O1386" s="60"/>
    </row>
    <row r="1387" spans="1:15">
      <c r="A1387" s="326"/>
      <c r="B1387" s="311"/>
      <c r="C1387" s="376"/>
      <c r="D1387" s="293" t="str">
        <f t="shared" si="64"/>
        <v xml:space="preserve">Actual </v>
      </c>
      <c r="E1387" s="174"/>
      <c r="F1387" s="59"/>
      <c r="G1387" s="309"/>
      <c r="H1387" s="309"/>
      <c r="I1387" s="19"/>
      <c r="J1387" s="245"/>
      <c r="K1387" s="245"/>
      <c r="L1387" s="293"/>
      <c r="M1387" s="293"/>
      <c r="N1387" s="293"/>
      <c r="O1387" s="60"/>
    </row>
    <row r="1388" spans="1:15">
      <c r="A1388" s="326"/>
      <c r="B1388" s="311"/>
      <c r="C1388" s="376"/>
      <c r="D1388" s="293"/>
      <c r="E1388" s="174"/>
      <c r="F1388" s="59"/>
      <c r="G1388" s="309"/>
      <c r="H1388" s="309"/>
      <c r="I1388" s="19"/>
      <c r="J1388" s="245"/>
      <c r="K1388" s="245"/>
      <c r="L1388" s="293"/>
      <c r="M1388" s="293"/>
      <c r="N1388" s="293"/>
      <c r="O1388" s="60"/>
    </row>
    <row r="1389" spans="1:15">
      <c r="A1389" s="326">
        <v>463</v>
      </c>
      <c r="B1389" s="311" t="s">
        <v>484</v>
      </c>
      <c r="C1389" s="376" t="str">
        <f>'[13]Supplies &amp; Non-Cons'!B26</f>
        <v>Welfare and Entertainment</v>
      </c>
      <c r="D1389" s="293" t="str">
        <f t="shared" si="64"/>
        <v xml:space="preserve">Plan </v>
      </c>
      <c r="E1389" s="33" t="s">
        <v>38</v>
      </c>
      <c r="F1389" s="59">
        <v>48000000</v>
      </c>
      <c r="G1389" s="293" t="s">
        <v>63</v>
      </c>
      <c r="H1389" s="293" t="s">
        <v>289</v>
      </c>
      <c r="I1389" s="19" t="s">
        <v>50</v>
      </c>
      <c r="J1389" s="245" t="s">
        <v>349</v>
      </c>
      <c r="K1389" s="245" t="s">
        <v>349</v>
      </c>
      <c r="L1389" s="245" t="s">
        <v>349</v>
      </c>
      <c r="M1389" s="245" t="s">
        <v>349</v>
      </c>
      <c r="N1389" s="245" t="s">
        <v>349</v>
      </c>
      <c r="O1389" s="60"/>
    </row>
    <row r="1390" spans="1:15">
      <c r="A1390" s="326"/>
      <c r="B1390" s="311"/>
      <c r="C1390" s="376"/>
      <c r="D1390" s="293" t="str">
        <f t="shared" si="64"/>
        <v xml:space="preserve">Actual </v>
      </c>
      <c r="E1390" s="174"/>
      <c r="F1390" s="59"/>
      <c r="G1390" s="309"/>
      <c r="H1390" s="309"/>
      <c r="I1390" s="19"/>
      <c r="J1390" s="245"/>
      <c r="K1390" s="245"/>
      <c r="L1390" s="293"/>
      <c r="M1390" s="293"/>
      <c r="N1390" s="293"/>
      <c r="O1390" s="60"/>
    </row>
    <row r="1391" spans="1:15">
      <c r="A1391" s="326"/>
      <c r="B1391" s="311"/>
      <c r="C1391" s="376"/>
      <c r="D1391" s="293"/>
      <c r="E1391" s="174"/>
      <c r="F1391" s="59"/>
      <c r="G1391" s="309"/>
      <c r="H1391" s="309"/>
      <c r="I1391" s="19"/>
      <c r="J1391" s="245"/>
      <c r="K1391" s="245"/>
      <c r="L1391" s="293"/>
      <c r="M1391" s="293"/>
      <c r="N1391" s="293"/>
      <c r="O1391" s="60"/>
    </row>
    <row r="1392" spans="1:15">
      <c r="A1392" s="326">
        <v>464</v>
      </c>
      <c r="B1392" s="311" t="s">
        <v>484</v>
      </c>
      <c r="C1392" s="376" t="str">
        <f>'[13]Supplies &amp; Non-Cons'!B29</f>
        <v>Supply of Office Furniture</v>
      </c>
      <c r="D1392" s="293" t="str">
        <f t="shared" si="64"/>
        <v xml:space="preserve">Plan </v>
      </c>
      <c r="E1392" s="33" t="s">
        <v>38</v>
      </c>
      <c r="F1392" s="59">
        <v>200000000</v>
      </c>
      <c r="G1392" s="293" t="s">
        <v>63</v>
      </c>
      <c r="H1392" s="293" t="s">
        <v>64</v>
      </c>
      <c r="I1392" s="19" t="s">
        <v>50</v>
      </c>
      <c r="J1392" s="245" t="s">
        <v>349</v>
      </c>
      <c r="K1392" s="245" t="s">
        <v>349</v>
      </c>
      <c r="L1392" s="245" t="s">
        <v>349</v>
      </c>
      <c r="M1392" s="245" t="s">
        <v>349</v>
      </c>
      <c r="N1392" s="245" t="s">
        <v>349</v>
      </c>
      <c r="O1392" s="60"/>
    </row>
    <row r="1393" spans="1:15">
      <c r="A1393" s="326"/>
      <c r="B1393" s="311"/>
      <c r="C1393" s="376"/>
      <c r="D1393" s="293" t="str">
        <f t="shared" si="64"/>
        <v xml:space="preserve">Actual </v>
      </c>
      <c r="E1393" s="174"/>
      <c r="F1393" s="59"/>
      <c r="G1393" s="309"/>
      <c r="H1393" s="309"/>
      <c r="I1393" s="19"/>
      <c r="J1393" s="245"/>
      <c r="K1393" s="245"/>
      <c r="L1393" s="293"/>
      <c r="M1393" s="293"/>
      <c r="N1393" s="293"/>
      <c r="O1393" s="60"/>
    </row>
    <row r="1394" spans="1:15">
      <c r="A1394" s="326"/>
      <c r="B1394" s="311"/>
      <c r="C1394" s="376"/>
      <c r="D1394" s="293"/>
      <c r="E1394" s="174"/>
      <c r="F1394" s="59"/>
      <c r="G1394" s="309"/>
      <c r="H1394" s="309"/>
      <c r="I1394" s="19"/>
      <c r="J1394" s="245"/>
      <c r="K1394" s="245"/>
      <c r="L1394" s="293"/>
      <c r="M1394" s="293"/>
      <c r="N1394" s="293"/>
      <c r="O1394" s="60"/>
    </row>
    <row r="1395" spans="1:15">
      <c r="A1395" s="326">
        <v>465</v>
      </c>
      <c r="B1395" s="311" t="s">
        <v>484</v>
      </c>
      <c r="C1395" s="376" t="str">
        <f>'[13]Supplies &amp; Non-Cons'!B32</f>
        <v>Supply of Fuel, Lubricants and Oils</v>
      </c>
      <c r="D1395" s="293" t="str">
        <f t="shared" si="64"/>
        <v xml:space="preserve">Plan </v>
      </c>
      <c r="E1395" s="33" t="s">
        <v>38</v>
      </c>
      <c r="F1395" s="59">
        <v>243000000</v>
      </c>
      <c r="G1395" s="293" t="s">
        <v>63</v>
      </c>
      <c r="H1395" s="293" t="s">
        <v>65</v>
      </c>
      <c r="I1395" s="19" t="s">
        <v>50</v>
      </c>
      <c r="J1395" s="245" t="s">
        <v>349</v>
      </c>
      <c r="K1395" s="245" t="s">
        <v>349</v>
      </c>
      <c r="L1395" s="245" t="s">
        <v>349</v>
      </c>
      <c r="M1395" s="245" t="s">
        <v>349</v>
      </c>
      <c r="N1395" s="245" t="s">
        <v>349</v>
      </c>
      <c r="O1395" s="60"/>
    </row>
    <row r="1396" spans="1:15">
      <c r="A1396" s="326"/>
      <c r="B1396" s="311"/>
      <c r="C1396" s="376"/>
      <c r="D1396" s="293" t="str">
        <f t="shared" si="64"/>
        <v xml:space="preserve">Actual </v>
      </c>
      <c r="E1396" s="174"/>
      <c r="F1396" s="59"/>
      <c r="G1396" s="309"/>
      <c r="H1396" s="309"/>
      <c r="I1396" s="19"/>
      <c r="J1396" s="245"/>
      <c r="K1396" s="245"/>
      <c r="L1396" s="293"/>
      <c r="M1396" s="293"/>
      <c r="N1396" s="293"/>
      <c r="O1396" s="60"/>
    </row>
    <row r="1397" spans="1:15">
      <c r="A1397" s="326"/>
      <c r="B1397" s="311"/>
      <c r="C1397" s="376"/>
      <c r="D1397" s="293"/>
      <c r="E1397" s="174"/>
      <c r="F1397" s="59"/>
      <c r="G1397" s="309"/>
      <c r="H1397" s="309"/>
      <c r="I1397" s="19"/>
      <c r="J1397" s="245"/>
      <c r="K1397" s="245"/>
      <c r="L1397" s="293"/>
      <c r="M1397" s="293"/>
      <c r="N1397" s="293"/>
      <c r="O1397" s="60"/>
    </row>
    <row r="1398" spans="1:15" ht="42.75">
      <c r="A1398" s="326">
        <v>466</v>
      </c>
      <c r="B1398" s="311" t="s">
        <v>484</v>
      </c>
      <c r="C1398" s="375" t="str">
        <f>'[13]Supplies &amp; Non-Cons'!B35</f>
        <v>Motor Vehicle maintenance and Supply of Motor vehicle tyres</v>
      </c>
      <c r="D1398" s="293" t="str">
        <f t="shared" si="64"/>
        <v xml:space="preserve">Plan </v>
      </c>
      <c r="E1398" s="33" t="s">
        <v>38</v>
      </c>
      <c r="F1398" s="59">
        <v>200000000</v>
      </c>
      <c r="G1398" s="293" t="s">
        <v>63</v>
      </c>
      <c r="H1398" s="293" t="s">
        <v>289</v>
      </c>
      <c r="I1398" s="19" t="s">
        <v>50</v>
      </c>
      <c r="J1398" s="245" t="s">
        <v>349</v>
      </c>
      <c r="K1398" s="245" t="s">
        <v>349</v>
      </c>
      <c r="L1398" s="245" t="s">
        <v>349</v>
      </c>
      <c r="M1398" s="245" t="s">
        <v>349</v>
      </c>
      <c r="N1398" s="245" t="s">
        <v>349</v>
      </c>
      <c r="O1398" s="60"/>
    </row>
    <row r="1399" spans="1:15">
      <c r="A1399" s="326"/>
      <c r="B1399" s="311"/>
      <c r="C1399" s="376"/>
      <c r="D1399" s="293" t="str">
        <f t="shared" si="64"/>
        <v xml:space="preserve">Actual </v>
      </c>
      <c r="E1399" s="174"/>
      <c r="F1399" s="59"/>
      <c r="G1399" s="309"/>
      <c r="H1399" s="309"/>
      <c r="I1399" s="19"/>
      <c r="J1399" s="245"/>
      <c r="K1399" s="245"/>
      <c r="L1399" s="293"/>
      <c r="M1399" s="293"/>
      <c r="N1399" s="293"/>
      <c r="O1399" s="60"/>
    </row>
    <row r="1400" spans="1:15">
      <c r="A1400" s="326"/>
      <c r="B1400" s="311"/>
      <c r="C1400" s="376"/>
      <c r="D1400" s="293"/>
      <c r="E1400" s="174"/>
      <c r="F1400" s="59"/>
      <c r="G1400" s="309"/>
      <c r="H1400" s="309"/>
      <c r="I1400" s="19"/>
      <c r="J1400" s="245"/>
      <c r="K1400" s="245"/>
      <c r="L1400" s="293"/>
      <c r="M1400" s="293"/>
      <c r="N1400" s="293"/>
      <c r="O1400" s="60"/>
    </row>
    <row r="1401" spans="1:15">
      <c r="A1401" s="326">
        <v>467</v>
      </c>
      <c r="B1401" s="311" t="s">
        <v>484</v>
      </c>
      <c r="C1401" s="376" t="str">
        <f>'[13]Supplies &amp; Non-Cons'!B38</f>
        <v>Computer Supplies and Information Technology</v>
      </c>
      <c r="D1401" s="293" t="str">
        <f>D1395</f>
        <v xml:space="preserve">Plan </v>
      </c>
      <c r="E1401" s="33" t="s">
        <v>38</v>
      </c>
      <c r="F1401" s="59">
        <v>71000000</v>
      </c>
      <c r="G1401" s="293" t="s">
        <v>63</v>
      </c>
      <c r="H1401" s="293" t="s">
        <v>64</v>
      </c>
      <c r="I1401" s="19" t="s">
        <v>50</v>
      </c>
      <c r="J1401" s="245" t="s">
        <v>349</v>
      </c>
      <c r="K1401" s="245" t="s">
        <v>349</v>
      </c>
      <c r="L1401" s="245" t="s">
        <v>349</v>
      </c>
      <c r="M1401" s="245" t="s">
        <v>349</v>
      </c>
      <c r="N1401" s="245" t="s">
        <v>349</v>
      </c>
      <c r="O1401" s="60"/>
    </row>
    <row r="1402" spans="1:15">
      <c r="A1402" s="326"/>
      <c r="B1402" s="311"/>
      <c r="C1402" s="376"/>
      <c r="D1402" s="293" t="str">
        <f>D1396</f>
        <v xml:space="preserve">Actual </v>
      </c>
      <c r="E1402" s="174"/>
      <c r="F1402" s="59"/>
      <c r="G1402" s="309"/>
      <c r="H1402" s="309"/>
      <c r="I1402" s="19"/>
      <c r="J1402" s="245"/>
      <c r="K1402" s="245"/>
      <c r="L1402" s="245"/>
      <c r="M1402" s="245"/>
      <c r="N1402" s="245"/>
      <c r="O1402" s="60"/>
    </row>
    <row r="1403" spans="1:15">
      <c r="A1403" s="326"/>
      <c r="B1403" s="311"/>
      <c r="C1403" s="376"/>
      <c r="D1403" s="293"/>
      <c r="E1403" s="174"/>
      <c r="F1403" s="59"/>
      <c r="G1403" s="309"/>
      <c r="H1403" s="309"/>
      <c r="I1403" s="19"/>
      <c r="J1403" s="245"/>
      <c r="K1403" s="245"/>
      <c r="L1403" s="245"/>
      <c r="M1403" s="245"/>
      <c r="N1403" s="245"/>
      <c r="O1403" s="60"/>
    </row>
    <row r="1404" spans="1:15">
      <c r="A1404" s="326">
        <v>468</v>
      </c>
      <c r="B1404" s="311" t="s">
        <v>484</v>
      </c>
      <c r="C1404" s="376" t="str">
        <f>'[13]Supplies &amp; Non-Cons'!B41</f>
        <v>Telecommunication</v>
      </c>
      <c r="D1404" s="293" t="str">
        <f>D1398</f>
        <v xml:space="preserve">Plan </v>
      </c>
      <c r="E1404" s="33" t="s">
        <v>38</v>
      </c>
      <c r="F1404" s="59">
        <v>10000000</v>
      </c>
      <c r="G1404" s="293" t="s">
        <v>63</v>
      </c>
      <c r="H1404" s="293" t="s">
        <v>289</v>
      </c>
      <c r="I1404" s="245" t="s">
        <v>50</v>
      </c>
      <c r="J1404" s="245" t="s">
        <v>487</v>
      </c>
      <c r="K1404" s="245" t="s">
        <v>487</v>
      </c>
      <c r="L1404" s="245" t="s">
        <v>488</v>
      </c>
      <c r="M1404" s="245" t="s">
        <v>489</v>
      </c>
      <c r="N1404" s="245" t="s">
        <v>489</v>
      </c>
      <c r="O1404" s="60"/>
    </row>
    <row r="1405" spans="1:15">
      <c r="A1405" s="326"/>
      <c r="B1405" s="311"/>
      <c r="C1405" s="376"/>
      <c r="D1405" s="293" t="str">
        <f>D1399</f>
        <v xml:space="preserve">Actual </v>
      </c>
      <c r="E1405" s="174"/>
      <c r="F1405" s="59"/>
      <c r="G1405" s="309"/>
      <c r="H1405" s="309"/>
      <c r="I1405" s="245"/>
      <c r="J1405" s="245"/>
      <c r="K1405" s="245"/>
      <c r="L1405" s="245"/>
      <c r="M1405" s="245"/>
      <c r="N1405" s="245"/>
      <c r="O1405" s="60"/>
    </row>
    <row r="1406" spans="1:15">
      <c r="A1406" s="326"/>
      <c r="B1406" s="311"/>
      <c r="C1406" s="376"/>
      <c r="D1406" s="293"/>
      <c r="E1406" s="174"/>
      <c r="F1406" s="59"/>
      <c r="G1406" s="309"/>
      <c r="H1406" s="309"/>
      <c r="I1406" s="245"/>
      <c r="J1406" s="245"/>
      <c r="K1406" s="245"/>
      <c r="L1406" s="245"/>
      <c r="M1406" s="245"/>
      <c r="N1406" s="245"/>
      <c r="O1406" s="60"/>
    </row>
    <row r="1407" spans="1:15">
      <c r="A1407" s="326">
        <v>469</v>
      </c>
      <c r="B1407" s="311" t="s">
        <v>484</v>
      </c>
      <c r="C1407" s="376" t="str">
        <f>'[13]Supplies &amp; Non-Cons'!B44</f>
        <v>Cleaning Services</v>
      </c>
      <c r="D1407" s="293" t="str">
        <f>D1401</f>
        <v xml:space="preserve">Plan </v>
      </c>
      <c r="E1407" s="33" t="s">
        <v>38</v>
      </c>
      <c r="F1407" s="59">
        <v>32000000</v>
      </c>
      <c r="G1407" s="293" t="s">
        <v>63</v>
      </c>
      <c r="H1407" s="293" t="s">
        <v>289</v>
      </c>
      <c r="I1407" s="245" t="s">
        <v>50</v>
      </c>
      <c r="J1407" s="245" t="s">
        <v>491</v>
      </c>
      <c r="K1407" s="245" t="s">
        <v>491</v>
      </c>
      <c r="L1407" s="245" t="s">
        <v>491</v>
      </c>
      <c r="M1407" s="245" t="s">
        <v>491</v>
      </c>
      <c r="N1407" s="245" t="s">
        <v>491</v>
      </c>
      <c r="O1407" s="60"/>
    </row>
    <row r="1408" spans="1:15">
      <c r="A1408" s="326"/>
      <c r="B1408" s="311"/>
      <c r="C1408" s="376"/>
      <c r="D1408" s="293" t="str">
        <f>D1402</f>
        <v xml:space="preserve">Actual </v>
      </c>
      <c r="E1408" s="174"/>
      <c r="F1408" s="59"/>
      <c r="G1408" s="309"/>
      <c r="H1408" s="309"/>
      <c r="I1408" s="245"/>
      <c r="J1408" s="245"/>
      <c r="K1408" s="245"/>
      <c r="L1408" s="245"/>
      <c r="M1408" s="245"/>
      <c r="N1408" s="245"/>
      <c r="O1408" s="60"/>
    </row>
    <row r="1409" spans="1:15">
      <c r="A1409" s="326"/>
      <c r="B1409" s="311"/>
      <c r="C1409" s="376"/>
      <c r="D1409" s="293"/>
      <c r="E1409" s="174"/>
      <c r="F1409" s="59"/>
      <c r="G1409" s="309"/>
      <c r="H1409" s="309"/>
      <c r="I1409" s="245"/>
      <c r="J1409" s="245"/>
      <c r="K1409" s="245"/>
      <c r="L1409" s="245"/>
      <c r="M1409" s="245"/>
      <c r="N1409" s="245"/>
      <c r="O1409" s="60"/>
    </row>
    <row r="1410" spans="1:15">
      <c r="A1410" s="326">
        <v>470</v>
      </c>
      <c r="B1410" s="311" t="s">
        <v>484</v>
      </c>
      <c r="C1410" s="376" t="str">
        <f>'[13]Supplies &amp; Non-Cons'!B47</f>
        <v>Garbage Collection &amp; Disposal</v>
      </c>
      <c r="D1410" s="293" t="str">
        <f>D1404</f>
        <v xml:space="preserve">Plan </v>
      </c>
      <c r="E1410" s="33" t="s">
        <v>38</v>
      </c>
      <c r="F1410" s="59">
        <v>7000000</v>
      </c>
      <c r="G1410" s="293" t="s">
        <v>63</v>
      </c>
      <c r="H1410" s="293" t="s">
        <v>289</v>
      </c>
      <c r="I1410" s="245" t="s">
        <v>50</v>
      </c>
      <c r="J1410" s="245" t="s">
        <v>491</v>
      </c>
      <c r="K1410" s="245" t="s">
        <v>491</v>
      </c>
      <c r="L1410" s="245" t="s">
        <v>491</v>
      </c>
      <c r="M1410" s="245" t="s">
        <v>491</v>
      </c>
      <c r="N1410" s="245" t="s">
        <v>491</v>
      </c>
      <c r="O1410" s="60"/>
    </row>
    <row r="1411" spans="1:15">
      <c r="A1411" s="326"/>
      <c r="B1411" s="311"/>
      <c r="C1411" s="376"/>
      <c r="D1411" s="293" t="str">
        <f>D1405</f>
        <v xml:space="preserve">Actual </v>
      </c>
      <c r="E1411" s="174"/>
      <c r="F1411" s="59"/>
      <c r="G1411" s="309"/>
      <c r="H1411" s="309"/>
      <c r="I1411" s="245"/>
      <c r="J1411" s="245"/>
      <c r="K1411" s="245"/>
      <c r="L1411" s="245"/>
      <c r="M1411" s="245"/>
      <c r="N1411" s="245"/>
      <c r="O1411" s="60"/>
    </row>
    <row r="1412" spans="1:15">
      <c r="A1412" s="326"/>
      <c r="B1412" s="311"/>
      <c r="C1412" s="376"/>
      <c r="D1412" s="293"/>
      <c r="E1412" s="174"/>
      <c r="F1412" s="59"/>
      <c r="G1412" s="309"/>
      <c r="H1412" s="309"/>
      <c r="I1412" s="245"/>
      <c r="J1412" s="245"/>
      <c r="K1412" s="245"/>
      <c r="L1412" s="245"/>
      <c r="M1412" s="245"/>
      <c r="N1412" s="245"/>
      <c r="O1412" s="60"/>
    </row>
    <row r="1413" spans="1:15">
      <c r="A1413" s="326">
        <v>471</v>
      </c>
      <c r="B1413" s="311" t="s">
        <v>484</v>
      </c>
      <c r="C1413" s="376" t="str">
        <f>'[13]Supplies &amp; Non-Cons'!B50</f>
        <v>Maintanance-Machinery, Equipment &amp; Furniture</v>
      </c>
      <c r="D1413" s="293" t="str">
        <f>D1407</f>
        <v xml:space="preserve">Plan </v>
      </c>
      <c r="E1413" s="33" t="s">
        <v>38</v>
      </c>
      <c r="F1413" s="59">
        <v>12000000</v>
      </c>
      <c r="G1413" s="293" t="s">
        <v>63</v>
      </c>
      <c r="H1413" s="293" t="s">
        <v>289</v>
      </c>
      <c r="I1413" s="245" t="s">
        <v>50</v>
      </c>
      <c r="J1413" s="245" t="s">
        <v>491</v>
      </c>
      <c r="K1413" s="245" t="s">
        <v>491</v>
      </c>
      <c r="L1413" s="245" t="s">
        <v>491</v>
      </c>
      <c r="M1413" s="245" t="s">
        <v>491</v>
      </c>
      <c r="N1413" s="245" t="s">
        <v>491</v>
      </c>
      <c r="O1413" s="60"/>
    </row>
    <row r="1414" spans="1:15">
      <c r="A1414" s="326"/>
      <c r="B1414" s="311"/>
      <c r="C1414" s="376"/>
      <c r="D1414" s="293" t="str">
        <f>D1408</f>
        <v xml:space="preserve">Actual </v>
      </c>
      <c r="E1414" s="174"/>
      <c r="F1414" s="59"/>
      <c r="G1414" s="309"/>
      <c r="H1414" s="309"/>
      <c r="I1414" s="245"/>
      <c r="J1414" s="245"/>
      <c r="K1414" s="245"/>
      <c r="L1414" s="245"/>
      <c r="M1414" s="245"/>
      <c r="N1414" s="245"/>
      <c r="O1414" s="60"/>
    </row>
    <row r="1415" spans="1:15">
      <c r="A1415" s="326"/>
      <c r="B1415" s="311"/>
      <c r="C1415" s="376"/>
      <c r="D1415" s="293"/>
      <c r="E1415" s="174"/>
      <c r="F1415" s="59"/>
      <c r="G1415" s="309"/>
      <c r="H1415" s="309"/>
      <c r="I1415" s="245"/>
      <c r="J1415" s="245"/>
      <c r="K1415" s="245"/>
      <c r="L1415" s="245"/>
      <c r="M1415" s="245"/>
      <c r="N1415" s="245"/>
      <c r="O1415" s="60"/>
    </row>
    <row r="1416" spans="1:15">
      <c r="A1416" s="326">
        <v>472</v>
      </c>
      <c r="B1416" s="311" t="s">
        <v>484</v>
      </c>
      <c r="C1416" s="376" t="str">
        <f>'[13]Supplies &amp; Non-Cons'!B53</f>
        <v>Supply of a Generator</v>
      </c>
      <c r="D1416" s="293" t="str">
        <f>D1410</f>
        <v xml:space="preserve">Plan </v>
      </c>
      <c r="E1416" s="33" t="s">
        <v>38</v>
      </c>
      <c r="F1416" s="59">
        <v>100000000</v>
      </c>
      <c r="G1416" s="293" t="s">
        <v>63</v>
      </c>
      <c r="H1416" s="293" t="s">
        <v>64</v>
      </c>
      <c r="I1416" s="245" t="s">
        <v>50</v>
      </c>
      <c r="J1416" s="245" t="s">
        <v>491</v>
      </c>
      <c r="K1416" s="245" t="s">
        <v>491</v>
      </c>
      <c r="L1416" s="245" t="s">
        <v>491</v>
      </c>
      <c r="M1416" s="245" t="s">
        <v>491</v>
      </c>
      <c r="N1416" s="245" t="s">
        <v>491</v>
      </c>
      <c r="O1416" s="60"/>
    </row>
    <row r="1417" spans="1:15">
      <c r="A1417" s="326"/>
      <c r="B1417" s="311"/>
      <c r="C1417" s="334"/>
      <c r="D1417" s="293" t="str">
        <f>D1411</f>
        <v xml:space="preserve">Actual </v>
      </c>
      <c r="E1417" s="174"/>
      <c r="F1417" s="309"/>
      <c r="G1417" s="309"/>
      <c r="H1417" s="309"/>
      <c r="I1417" s="245"/>
      <c r="J1417" s="245"/>
      <c r="K1417" s="245"/>
      <c r="L1417" s="245"/>
      <c r="M1417" s="245"/>
      <c r="N1417" s="245"/>
      <c r="O1417" s="60"/>
    </row>
    <row r="1418" spans="1:15">
      <c r="A1418" s="326"/>
      <c r="B1418" s="311"/>
      <c r="C1418" s="376"/>
      <c r="D1418" s="267"/>
      <c r="E1418" s="267"/>
      <c r="F1418" s="267"/>
      <c r="G1418" s="267"/>
      <c r="H1418" s="267"/>
      <c r="I1418" s="245"/>
      <c r="J1418" s="245"/>
      <c r="K1418" s="245"/>
      <c r="L1418" s="245"/>
      <c r="M1418" s="245"/>
      <c r="N1418" s="245"/>
      <c r="O1418" s="60"/>
    </row>
    <row r="1419" spans="1:15" ht="83.25">
      <c r="A1419" s="326">
        <v>473</v>
      </c>
      <c r="B1419" s="190" t="s">
        <v>490</v>
      </c>
      <c r="C1419" s="375" t="str">
        <f>'[14]GW&amp;Non-conultancy -internal use'!B13</f>
        <v>Construction of 6No WfP facilities under in Isingiro, Kyotera  Rakai, Gomba and Lwengo districts using Equipment through force account mechanism including abstraction</v>
      </c>
      <c r="D1419" s="267" t="str">
        <f>Consultancy!D663</f>
        <v xml:space="preserve">Plan </v>
      </c>
      <c r="E1419" s="267" t="s">
        <v>38</v>
      </c>
      <c r="F1419" s="383">
        <v>2280000000</v>
      </c>
      <c r="G1419" s="267" t="str">
        <f>Consultancy!G663</f>
        <v>GOU</v>
      </c>
      <c r="H1419" s="267" t="str">
        <f>'[14]GW&amp;Non-conultancy -internal use'!F13</f>
        <v>ODB</v>
      </c>
      <c r="I1419" s="245" t="str">
        <f>'[14]GW&amp;Non-conultancy -internal use'!G13</f>
        <v xml:space="preserve">Ademeasurement </v>
      </c>
      <c r="J1419" s="245">
        <f>'[14]GW&amp;Non-conultancy -internal use'!N13</f>
        <v>43698</v>
      </c>
      <c r="K1419" s="245" t="str">
        <f>'[14]GW&amp;Non-conultancy -internal use'!O13</f>
        <v>23rd-Aug-19</v>
      </c>
      <c r="L1419" s="245" t="str">
        <f>'[14]GW&amp;Non-conultancy -internal use'!P13</f>
        <v>27th-Aug-2019</v>
      </c>
      <c r="M1419" s="245" t="str">
        <f>'[14]GW&amp;Non-conultancy -internal use'!Q13</f>
        <v>17th-Sept-2019</v>
      </c>
      <c r="N1419" s="245" t="str">
        <f>'[14]GW&amp;Non-conultancy -internal use'!R13</f>
        <v>24th-Sept-2019</v>
      </c>
      <c r="O1419" s="60"/>
    </row>
    <row r="1420" spans="1:15">
      <c r="A1420" s="326"/>
      <c r="B1420" s="190"/>
      <c r="C1420" s="376"/>
      <c r="D1420" s="267" t="str">
        <f>Consultancy!D664</f>
        <v xml:space="preserve">Actual </v>
      </c>
      <c r="E1420" s="267"/>
      <c r="F1420" s="267"/>
      <c r="G1420" s="267"/>
      <c r="H1420" s="267"/>
      <c r="I1420" s="245"/>
      <c r="J1420" s="245"/>
      <c r="K1420" s="245"/>
      <c r="L1420" s="245"/>
      <c r="M1420" s="245"/>
      <c r="N1420" s="245"/>
      <c r="O1420" s="60"/>
    </row>
    <row r="1421" spans="1:15">
      <c r="A1421" s="326"/>
      <c r="B1421" s="190"/>
      <c r="C1421" s="376"/>
      <c r="D1421" s="267"/>
      <c r="E1421" s="267"/>
      <c r="F1421" s="267"/>
      <c r="G1421" s="267"/>
      <c r="H1421" s="267"/>
      <c r="I1421" s="245"/>
      <c r="J1421" s="245"/>
      <c r="K1421" s="245"/>
      <c r="L1421" s="245"/>
      <c r="M1421" s="245"/>
      <c r="N1421" s="245"/>
      <c r="O1421" s="60"/>
    </row>
    <row r="1422" spans="1:15" ht="42.75">
      <c r="A1422" s="326">
        <v>474</v>
      </c>
      <c r="B1422" s="190" t="s">
        <v>490</v>
      </c>
      <c r="C1422" s="375" t="str">
        <f>'[14]GW&amp;Non-conultancy -internal use'!B16</f>
        <v xml:space="preserve">Construction of 10 No solar pumped small scale irrigation schemes in selected Districts </v>
      </c>
      <c r="D1422" s="267" t="str">
        <f>Consultancy!D663</f>
        <v xml:space="preserve">Plan </v>
      </c>
      <c r="E1422" s="267" t="s">
        <v>38</v>
      </c>
      <c r="F1422" s="383">
        <v>3121000000</v>
      </c>
      <c r="G1422" s="267" t="str">
        <f>G1419</f>
        <v>GOU</v>
      </c>
      <c r="H1422" s="267" t="str">
        <f>'[14]GW&amp;Non-conultancy -internal use'!F16</f>
        <v>ODB</v>
      </c>
      <c r="I1422" s="245" t="str">
        <f>'[14]GW&amp;Non-conultancy -internal use'!G16</f>
        <v xml:space="preserve">Ademeasurement </v>
      </c>
      <c r="J1422" s="245">
        <v>43698</v>
      </c>
      <c r="K1422" s="245" t="s">
        <v>492</v>
      </c>
      <c r="L1422" s="245" t="s">
        <v>493</v>
      </c>
      <c r="M1422" s="245" t="s">
        <v>494</v>
      </c>
      <c r="N1422" s="245" t="s">
        <v>495</v>
      </c>
      <c r="O1422" s="60"/>
    </row>
    <row r="1423" spans="1:15">
      <c r="A1423" s="326"/>
      <c r="B1423" s="190"/>
      <c r="C1423" s="376"/>
      <c r="D1423" s="267" t="str">
        <f>Consultancy!D664</f>
        <v xml:space="preserve">Actual </v>
      </c>
      <c r="E1423" s="267"/>
      <c r="F1423" s="267"/>
      <c r="G1423" s="267"/>
      <c r="H1423" s="267"/>
      <c r="I1423" s="245"/>
      <c r="J1423" s="245"/>
      <c r="K1423" s="245"/>
      <c r="L1423" s="245"/>
      <c r="M1423" s="245"/>
      <c r="N1423" s="245"/>
      <c r="O1423" s="60"/>
    </row>
    <row r="1424" spans="1:15">
      <c r="A1424" s="326"/>
      <c r="B1424" s="190"/>
      <c r="C1424" s="376"/>
      <c r="D1424" s="267"/>
      <c r="E1424" s="267"/>
      <c r="F1424" s="267"/>
      <c r="G1424" s="267"/>
      <c r="H1424" s="267"/>
      <c r="I1424" s="245"/>
      <c r="J1424" s="245"/>
      <c r="K1424" s="245"/>
      <c r="L1424" s="245"/>
      <c r="M1424" s="245"/>
      <c r="N1424" s="245"/>
      <c r="O1424" s="60"/>
    </row>
    <row r="1425" spans="1:15" ht="42.75">
      <c r="A1425" s="326">
        <v>475</v>
      </c>
      <c r="B1425" s="190" t="s">
        <v>490</v>
      </c>
      <c r="C1425" s="375" t="str">
        <f>'[14]GW&amp;Non-conultancy -internal use'!B19</f>
        <v xml:space="preserve">Construction of  solar pumped small scale irrigation schemes in selected Districts </v>
      </c>
      <c r="D1425" s="267" t="str">
        <f>Consultancy!D663</f>
        <v xml:space="preserve">Plan </v>
      </c>
      <c r="E1425" s="267" t="s">
        <v>38</v>
      </c>
      <c r="F1425" s="383">
        <v>4058000000</v>
      </c>
      <c r="G1425" s="267" t="str">
        <f>G1422</f>
        <v>GOU</v>
      </c>
      <c r="H1425" s="267" t="str">
        <f>'[14]GW&amp;Non-conultancy -internal use'!F19</f>
        <v>ODB</v>
      </c>
      <c r="I1425" s="245" t="str">
        <f>'[14]GW&amp;Non-conultancy -internal use'!G19</f>
        <v xml:space="preserve">Ademeasurement </v>
      </c>
      <c r="J1425" s="245">
        <v>43698</v>
      </c>
      <c r="K1425" s="245" t="s">
        <v>492</v>
      </c>
      <c r="L1425" s="245" t="s">
        <v>493</v>
      </c>
      <c r="M1425" s="245" t="s">
        <v>494</v>
      </c>
      <c r="N1425" s="245" t="s">
        <v>495</v>
      </c>
      <c r="O1425" s="60"/>
    </row>
    <row r="1426" spans="1:15">
      <c r="A1426" s="326"/>
      <c r="B1426" s="190"/>
      <c r="C1426" s="376"/>
      <c r="D1426" s="267" t="str">
        <f>Consultancy!D664</f>
        <v xml:space="preserve">Actual </v>
      </c>
      <c r="E1426" s="267"/>
      <c r="F1426" s="267"/>
      <c r="G1426" s="267"/>
      <c r="H1426" s="267"/>
      <c r="I1426" s="245"/>
      <c r="J1426" s="245"/>
      <c r="K1426" s="245"/>
      <c r="L1426" s="245"/>
      <c r="M1426" s="245"/>
      <c r="N1426" s="245"/>
      <c r="O1426" s="60"/>
    </row>
    <row r="1427" spans="1:15">
      <c r="A1427" s="326"/>
      <c r="B1427" s="190"/>
      <c r="C1427" s="376"/>
      <c r="D1427" s="267"/>
      <c r="E1427" s="267"/>
      <c r="F1427" s="267"/>
      <c r="G1427" s="267"/>
      <c r="H1427" s="267"/>
      <c r="I1427" s="245"/>
      <c r="J1427" s="245"/>
      <c r="K1427" s="245"/>
      <c r="L1427" s="245"/>
      <c r="M1427" s="245"/>
      <c r="N1427" s="245"/>
      <c r="O1427" s="60"/>
    </row>
    <row r="1428" spans="1:15" ht="42.75">
      <c r="A1428" s="326">
        <v>476</v>
      </c>
      <c r="B1428" s="190" t="s">
        <v>490</v>
      </c>
      <c r="C1428" s="375" t="str">
        <f>'[14]GW&amp;Non-conultancy -internal use'!B22</f>
        <v xml:space="preserve"> Construction of Kyahi and Kyenshama Dams in Gomba and Mbarara Districts for multipurpose uses</v>
      </c>
      <c r="D1428" s="267" t="str">
        <f>D1419</f>
        <v xml:space="preserve">Plan </v>
      </c>
      <c r="E1428" s="267" t="s">
        <v>38</v>
      </c>
      <c r="F1428" s="383">
        <v>4050000000</v>
      </c>
      <c r="G1428" s="267" t="str">
        <f>G1425</f>
        <v>GOU</v>
      </c>
      <c r="H1428" s="267" t="str">
        <f>'[14]GW&amp;Non-conultancy -internal use'!F22</f>
        <v>ODB</v>
      </c>
      <c r="I1428" s="245" t="str">
        <f>'[14]GW&amp;Non-conultancy -internal use'!G22</f>
        <v>Lumpsum</v>
      </c>
      <c r="J1428" s="245" t="s">
        <v>491</v>
      </c>
      <c r="K1428" s="245" t="s">
        <v>491</v>
      </c>
      <c r="L1428" s="245" t="s">
        <v>491</v>
      </c>
      <c r="M1428" s="245" t="s">
        <v>491</v>
      </c>
      <c r="N1428" s="245" t="s">
        <v>491</v>
      </c>
      <c r="O1428" s="60"/>
    </row>
    <row r="1429" spans="1:15">
      <c r="A1429" s="326"/>
      <c r="B1429" s="190"/>
      <c r="C1429" s="376"/>
      <c r="D1429" s="267" t="str">
        <f>D1420</f>
        <v xml:space="preserve">Actual </v>
      </c>
      <c r="E1429" s="267"/>
      <c r="F1429" s="267"/>
      <c r="G1429" s="267"/>
      <c r="H1429" s="267"/>
      <c r="I1429" s="245"/>
      <c r="J1429" s="245"/>
      <c r="K1429" s="245"/>
      <c r="L1429" s="245"/>
      <c r="M1429" s="245"/>
      <c r="N1429" s="245"/>
      <c r="O1429" s="60"/>
    </row>
    <row r="1430" spans="1:15">
      <c r="A1430" s="326"/>
      <c r="B1430" s="190"/>
      <c r="C1430" s="376"/>
      <c r="D1430" s="267"/>
      <c r="E1430" s="267"/>
      <c r="F1430" s="267"/>
      <c r="G1430" s="267"/>
      <c r="H1430" s="267"/>
      <c r="I1430" s="245"/>
      <c r="J1430" s="245"/>
      <c r="K1430" s="245"/>
      <c r="L1430" s="245"/>
      <c r="M1430" s="245"/>
      <c r="N1430" s="245"/>
      <c r="O1430" s="60"/>
    </row>
    <row r="1431" spans="1:15" ht="63">
      <c r="A1431" s="326">
        <v>477</v>
      </c>
      <c r="B1431" s="190" t="s">
        <v>490</v>
      </c>
      <c r="C1431" s="375" t="str">
        <f>'[14]GW&amp;Non-conultancy -internal use'!B25</f>
        <v xml:space="preserve"> Construction of small scale irrigation schemes in Ntovu in Rakai District and Mbulamu in Mpigi District</v>
      </c>
      <c r="D1431" s="267" t="str">
        <f>D1422</f>
        <v xml:space="preserve">Plan </v>
      </c>
      <c r="E1431" s="267" t="s">
        <v>38</v>
      </c>
      <c r="F1431" s="267" t="s">
        <v>516</v>
      </c>
      <c r="G1431" s="267" t="str">
        <f>G1428</f>
        <v>GOU</v>
      </c>
      <c r="H1431" s="267" t="str">
        <f>'[14]GW&amp;Non-conultancy -internal use'!F25</f>
        <v>ODB</v>
      </c>
      <c r="I1431" s="245" t="str">
        <f>'[14]GW&amp;Non-conultancy -internal use'!G25</f>
        <v xml:space="preserve">Ademeasurement </v>
      </c>
      <c r="J1431" s="245">
        <v>43698</v>
      </c>
      <c r="K1431" s="245" t="s">
        <v>492</v>
      </c>
      <c r="L1431" s="245" t="s">
        <v>493</v>
      </c>
      <c r="M1431" s="245" t="s">
        <v>494</v>
      </c>
      <c r="N1431" s="245" t="s">
        <v>495</v>
      </c>
      <c r="O1431" s="60"/>
    </row>
    <row r="1432" spans="1:15">
      <c r="A1432" s="326"/>
      <c r="B1432" s="190"/>
      <c r="C1432" s="376"/>
      <c r="D1432" s="267" t="str">
        <f>D1423</f>
        <v xml:space="preserve">Actual </v>
      </c>
      <c r="E1432" s="267"/>
      <c r="F1432" s="267" t="s">
        <v>517</v>
      </c>
      <c r="G1432" s="267"/>
      <c r="H1432" s="267"/>
      <c r="I1432" s="245"/>
      <c r="J1432" s="245"/>
      <c r="K1432" s="245"/>
      <c r="L1432" s="245"/>
      <c r="M1432" s="245"/>
      <c r="N1432" s="245"/>
      <c r="O1432" s="60"/>
    </row>
    <row r="1433" spans="1:15">
      <c r="A1433" s="326"/>
      <c r="B1433" s="190"/>
      <c r="C1433" s="376"/>
      <c r="D1433" s="267"/>
      <c r="E1433" s="267"/>
      <c r="F1433" s="267"/>
      <c r="G1433" s="267"/>
      <c r="H1433" s="267"/>
      <c r="I1433" s="245"/>
      <c r="J1433" s="245"/>
      <c r="K1433" s="245"/>
      <c r="L1433" s="245"/>
      <c r="M1433" s="245"/>
      <c r="N1433" s="245"/>
      <c r="O1433" s="60"/>
    </row>
    <row r="1434" spans="1:15" ht="63">
      <c r="A1434" s="326">
        <v>478</v>
      </c>
      <c r="B1434" s="190" t="s">
        <v>490</v>
      </c>
      <c r="C1434" s="375" t="str">
        <f>'[14]GW&amp;Non-conultancy -internal use'!B28</f>
        <v xml:space="preserve"> Construction of small scale irrigation schemes in Nyarulambi in Kanungu District and Garuka in Rukungiri District</v>
      </c>
      <c r="D1434" s="267" t="str">
        <f>D1425</f>
        <v xml:space="preserve">Plan </v>
      </c>
      <c r="E1434" s="267" t="s">
        <v>38</v>
      </c>
      <c r="F1434" s="267" t="s">
        <v>520</v>
      </c>
      <c r="G1434" s="267" t="str">
        <f>G1431</f>
        <v>GOU</v>
      </c>
      <c r="H1434" s="267" t="str">
        <f>'[14]GW&amp;Non-conultancy -internal use'!F28</f>
        <v>ODB</v>
      </c>
      <c r="I1434" s="245" t="str">
        <f>'[14]GW&amp;Non-conultancy -internal use'!G28</f>
        <v xml:space="preserve">Ademeasurement </v>
      </c>
      <c r="J1434" s="245">
        <v>43698</v>
      </c>
      <c r="K1434" s="245" t="s">
        <v>492</v>
      </c>
      <c r="L1434" s="245" t="s">
        <v>493</v>
      </c>
      <c r="M1434" s="245" t="s">
        <v>494</v>
      </c>
      <c r="N1434" s="245" t="s">
        <v>495</v>
      </c>
      <c r="O1434" s="60"/>
    </row>
    <row r="1435" spans="1:15">
      <c r="A1435" s="326"/>
      <c r="B1435" s="190"/>
      <c r="C1435" s="376"/>
      <c r="D1435" s="267" t="str">
        <f>D1426</f>
        <v xml:space="preserve">Actual </v>
      </c>
      <c r="E1435" s="267"/>
      <c r="F1435" s="267" t="s">
        <v>521</v>
      </c>
      <c r="G1435" s="267"/>
      <c r="H1435" s="267"/>
      <c r="I1435" s="245"/>
      <c r="J1435" s="245"/>
      <c r="K1435" s="245"/>
      <c r="L1435" s="245"/>
      <c r="M1435" s="245"/>
      <c r="N1435" s="245"/>
      <c r="O1435" s="60"/>
    </row>
    <row r="1436" spans="1:15">
      <c r="A1436" s="326"/>
      <c r="B1436" s="190"/>
      <c r="C1436" s="376"/>
      <c r="D1436" s="267"/>
      <c r="E1436" s="267"/>
      <c r="F1436" s="267"/>
      <c r="G1436" s="267"/>
      <c r="H1436" s="267"/>
      <c r="I1436" s="245"/>
      <c r="J1436" s="245"/>
      <c r="K1436" s="245"/>
      <c r="L1436" s="245"/>
      <c r="M1436" s="245"/>
      <c r="N1436" s="245"/>
      <c r="O1436" s="60"/>
    </row>
    <row r="1437" spans="1:15" ht="63">
      <c r="A1437" s="326">
        <v>479</v>
      </c>
      <c r="B1437" s="190" t="s">
        <v>490</v>
      </c>
      <c r="C1437" s="375" t="str">
        <f>'[14]GW&amp;Non-conultancy -internal use'!B31</f>
        <v xml:space="preserve"> Construction of small scale irrigation schemes in Kyamugenzi in Hoima District and Isunga in Kibaale District</v>
      </c>
      <c r="D1437" s="267" t="str">
        <f>D1428</f>
        <v xml:space="preserve">Plan </v>
      </c>
      <c r="E1437" s="267" t="s">
        <v>38</v>
      </c>
      <c r="F1437" s="267" t="s">
        <v>518</v>
      </c>
      <c r="G1437" s="267" t="str">
        <f>G1434</f>
        <v>GOU</v>
      </c>
      <c r="H1437" s="267" t="str">
        <f>'[14]GW&amp;Non-conultancy -internal use'!F31</f>
        <v>ODB</v>
      </c>
      <c r="I1437" s="245" t="str">
        <f>'[14]GW&amp;Non-conultancy -internal use'!G31</f>
        <v xml:space="preserve">Ademeasurement </v>
      </c>
      <c r="J1437" s="245">
        <v>43698</v>
      </c>
      <c r="K1437" s="245" t="s">
        <v>492</v>
      </c>
      <c r="L1437" s="245" t="s">
        <v>493</v>
      </c>
      <c r="M1437" s="245" t="s">
        <v>494</v>
      </c>
      <c r="N1437" s="245" t="s">
        <v>495</v>
      </c>
      <c r="O1437" s="60"/>
    </row>
    <row r="1438" spans="1:15">
      <c r="A1438" s="326"/>
      <c r="B1438" s="190"/>
      <c r="C1438" s="376"/>
      <c r="D1438" s="267" t="str">
        <f>D1429</f>
        <v xml:space="preserve">Actual </v>
      </c>
      <c r="E1438" s="267"/>
      <c r="F1438" s="267" t="s">
        <v>519</v>
      </c>
      <c r="G1438" s="267"/>
      <c r="H1438" s="267"/>
      <c r="I1438" s="245"/>
      <c r="J1438" s="245"/>
      <c r="K1438" s="245"/>
      <c r="L1438" s="245"/>
      <c r="M1438" s="245"/>
      <c r="N1438" s="245"/>
      <c r="O1438" s="60"/>
    </row>
    <row r="1439" spans="1:15">
      <c r="A1439" s="326"/>
      <c r="B1439" s="190"/>
      <c r="C1439" s="376"/>
      <c r="D1439" s="267"/>
      <c r="E1439" s="267"/>
      <c r="F1439" s="267"/>
      <c r="G1439" s="267"/>
      <c r="H1439" s="267"/>
      <c r="I1439" s="245"/>
      <c r="J1439" s="245"/>
      <c r="K1439" s="245"/>
      <c r="L1439" s="245"/>
      <c r="M1439" s="245"/>
      <c r="N1439" s="245"/>
      <c r="O1439" s="60"/>
    </row>
    <row r="1440" spans="1:15" ht="63">
      <c r="A1440" s="326">
        <v>480</v>
      </c>
      <c r="B1440" s="190" t="s">
        <v>490</v>
      </c>
      <c r="C1440" s="375" t="str">
        <f>'[14]GW&amp;Non-conultancy -internal use'!B34</f>
        <v xml:space="preserve"> Construction of small scale irrigation schemes in kagulube in Kalangala District and Bukwaya in Buvuma District</v>
      </c>
      <c r="D1440" s="267" t="str">
        <f>D1431</f>
        <v xml:space="preserve">Plan </v>
      </c>
      <c r="E1440" s="267" t="s">
        <v>38</v>
      </c>
      <c r="F1440" s="383">
        <f>'[14]GW&amp;Non-conultancy -internal use'!D34</f>
        <v>2000000000</v>
      </c>
      <c r="G1440" s="267" t="str">
        <f>G1437</f>
        <v>GOU</v>
      </c>
      <c r="H1440" s="267" t="str">
        <f>'[14]GW&amp;Non-conultancy -internal use'!F34</f>
        <v>ODB</v>
      </c>
      <c r="I1440" s="245" t="str">
        <f>'[14]GW&amp;Non-conultancy -internal use'!G34</f>
        <v xml:space="preserve">Ademeasurement </v>
      </c>
      <c r="J1440" s="245">
        <v>43698</v>
      </c>
      <c r="K1440" s="245" t="s">
        <v>492</v>
      </c>
      <c r="L1440" s="245" t="s">
        <v>493</v>
      </c>
      <c r="M1440" s="245" t="s">
        <v>494</v>
      </c>
      <c r="N1440" s="245" t="s">
        <v>495</v>
      </c>
      <c r="O1440" s="60"/>
    </row>
    <row r="1441" spans="1:15">
      <c r="A1441" s="326"/>
      <c r="B1441" s="190"/>
      <c r="C1441" s="376"/>
      <c r="D1441" s="267" t="str">
        <f>D1432</f>
        <v xml:space="preserve">Actual </v>
      </c>
      <c r="E1441" s="267"/>
      <c r="F1441" s="383">
        <f>'[14]GW&amp;Non-conultancy -internal use'!D35</f>
        <v>1777457151</v>
      </c>
      <c r="G1441" s="267"/>
      <c r="H1441" s="267"/>
      <c r="I1441" s="245"/>
      <c r="J1441" s="245"/>
      <c r="K1441" s="245"/>
      <c r="L1441" s="245"/>
      <c r="M1441" s="245"/>
      <c r="N1441" s="245"/>
      <c r="O1441" s="60"/>
    </row>
    <row r="1442" spans="1:15">
      <c r="A1442" s="326"/>
      <c r="B1442" s="190"/>
      <c r="C1442" s="376"/>
      <c r="D1442" s="267"/>
      <c r="E1442" s="267"/>
      <c r="F1442" s="267"/>
      <c r="G1442" s="267"/>
      <c r="H1442" s="267"/>
      <c r="I1442" s="245"/>
      <c r="J1442" s="245"/>
      <c r="K1442" s="245"/>
      <c r="L1442" s="245"/>
      <c r="M1442" s="245"/>
      <c r="N1442" s="245"/>
      <c r="O1442" s="60"/>
    </row>
    <row r="1443" spans="1:15" ht="63">
      <c r="A1443" s="326">
        <v>481</v>
      </c>
      <c r="B1443" s="190" t="s">
        <v>490</v>
      </c>
      <c r="C1443" s="375" t="str">
        <f>'[14]GW&amp;Non-conultancy -internal use'!B37</f>
        <v xml:space="preserve"> Construction of small scale irrigation schemes in Buyojwa in Isingiro District and Mabanda in Buhweju District</v>
      </c>
      <c r="D1443" s="267" t="str">
        <f>D1434</f>
        <v xml:space="preserve">Plan </v>
      </c>
      <c r="E1443" s="267" t="s">
        <v>38</v>
      </c>
      <c r="F1443" s="34">
        <f>'[14]GW&amp;Non-conultancy -internal use'!D37</f>
        <v>1600000000</v>
      </c>
      <c r="G1443" s="267" t="str">
        <f>G1440</f>
        <v>GOU</v>
      </c>
      <c r="H1443" s="267" t="str">
        <f>'[14]GW&amp;Non-conultancy -internal use'!F37</f>
        <v>ODB</v>
      </c>
      <c r="I1443" s="245" t="str">
        <f>'[14]GW&amp;Non-conultancy -internal use'!G37</f>
        <v xml:space="preserve">Ademeasurement </v>
      </c>
      <c r="J1443" s="245">
        <v>43698</v>
      </c>
      <c r="K1443" s="245" t="s">
        <v>492</v>
      </c>
      <c r="L1443" s="245" t="s">
        <v>493</v>
      </c>
      <c r="M1443" s="245" t="s">
        <v>494</v>
      </c>
      <c r="N1443" s="245" t="s">
        <v>495</v>
      </c>
      <c r="O1443" s="60"/>
    </row>
    <row r="1444" spans="1:15">
      <c r="A1444" s="326"/>
      <c r="B1444" s="190"/>
      <c r="C1444" s="376"/>
      <c r="D1444" s="267" t="str">
        <f>D1435</f>
        <v xml:space="preserve">Actual </v>
      </c>
      <c r="E1444" s="267"/>
      <c r="F1444" s="383">
        <f>'[14]GW&amp;Non-conultancy -internal use'!D38</f>
        <v>1411215662</v>
      </c>
      <c r="G1444" s="267"/>
      <c r="H1444" s="267"/>
      <c r="I1444" s="245"/>
      <c r="J1444" s="245"/>
      <c r="K1444" s="245"/>
      <c r="L1444" s="245"/>
      <c r="M1444" s="245"/>
      <c r="N1444" s="245"/>
      <c r="O1444" s="60"/>
    </row>
    <row r="1445" spans="1:15">
      <c r="A1445" s="326"/>
      <c r="B1445" s="190"/>
      <c r="C1445" s="376"/>
      <c r="D1445" s="267"/>
      <c r="E1445" s="267"/>
      <c r="F1445" s="267"/>
      <c r="G1445" s="267"/>
      <c r="H1445" s="267"/>
      <c r="I1445" s="245"/>
      <c r="J1445" s="245"/>
      <c r="K1445" s="245"/>
      <c r="L1445" s="245"/>
      <c r="M1445" s="245"/>
      <c r="N1445" s="245"/>
      <c r="O1445" s="60"/>
    </row>
    <row r="1446" spans="1:15" ht="63">
      <c r="A1446" s="326">
        <v>482</v>
      </c>
      <c r="B1446" s="190" t="s">
        <v>490</v>
      </c>
      <c r="C1446" s="375" t="str">
        <f>'[14]GW&amp;Non-conultancy -internal use'!B40</f>
        <v xml:space="preserve"> Office Furniture and office fittings, Office Equipment, stationary and Maintenance of office and ICT equipment.</v>
      </c>
      <c r="D1446" s="267" t="str">
        <f>D1437</f>
        <v xml:space="preserve">Plan </v>
      </c>
      <c r="E1446" s="267" t="s">
        <v>38</v>
      </c>
      <c r="F1446" s="383">
        <v>40000000</v>
      </c>
      <c r="G1446" s="267" t="str">
        <f>G1443</f>
        <v>GOU</v>
      </c>
      <c r="H1446" s="267" t="str">
        <f>'[14]GW&amp;Non-conultancy -internal use'!F40</f>
        <v>RFQ</v>
      </c>
      <c r="I1446" s="245" t="str">
        <f>'[14]GW&amp;Non-conultancy -internal use'!G40</f>
        <v xml:space="preserve">Lumpsum/Framework </v>
      </c>
      <c r="J1446" s="245">
        <v>43698</v>
      </c>
      <c r="K1446" s="245" t="s">
        <v>492</v>
      </c>
      <c r="L1446" s="245" t="s">
        <v>493</v>
      </c>
      <c r="M1446" s="245" t="s">
        <v>494</v>
      </c>
      <c r="N1446" s="245" t="s">
        <v>495</v>
      </c>
      <c r="O1446" s="60"/>
    </row>
    <row r="1447" spans="1:15">
      <c r="A1447" s="326"/>
      <c r="B1447" s="190"/>
      <c r="C1447" s="376"/>
      <c r="D1447" s="267" t="str">
        <f>D1438</f>
        <v xml:space="preserve">Actual </v>
      </c>
      <c r="E1447" s="267"/>
      <c r="F1447" s="267"/>
      <c r="G1447" s="267"/>
      <c r="H1447" s="267"/>
      <c r="I1447" s="245"/>
      <c r="J1447" s="245"/>
      <c r="K1447" s="245"/>
      <c r="L1447" s="245"/>
      <c r="M1447" s="245"/>
      <c r="N1447" s="245"/>
      <c r="O1447" s="60"/>
    </row>
    <row r="1448" spans="1:15">
      <c r="A1448" s="326"/>
      <c r="B1448" s="190"/>
      <c r="C1448" s="376"/>
      <c r="D1448" s="267"/>
      <c r="E1448" s="267"/>
      <c r="F1448" s="267"/>
      <c r="G1448" s="267"/>
      <c r="H1448" s="267"/>
      <c r="I1448" s="245"/>
      <c r="J1448" s="245"/>
      <c r="K1448" s="245"/>
      <c r="L1448" s="245"/>
      <c r="M1448" s="245"/>
      <c r="N1448" s="245"/>
      <c r="O1448" s="60"/>
    </row>
    <row r="1449" spans="1:15">
      <c r="A1449" s="326">
        <v>483</v>
      </c>
      <c r="B1449" s="190" t="s">
        <v>490</v>
      </c>
      <c r="C1449" s="376" t="str">
        <f>'[14]GW&amp;Non-conultancy -internal use'!B43</f>
        <v>Training and Capacity building staff and district staff</v>
      </c>
      <c r="D1449" s="267" t="str">
        <f>D1440</f>
        <v xml:space="preserve">Plan </v>
      </c>
      <c r="E1449" s="267" t="s">
        <v>38</v>
      </c>
      <c r="F1449" s="267" t="s">
        <v>499</v>
      </c>
      <c r="G1449" s="267" t="str">
        <f>G1446</f>
        <v>GOU</v>
      </c>
      <c r="H1449" s="267" t="str">
        <f>'[14]GW&amp;Non-conultancy -internal use'!F43</f>
        <v>Lump sum</v>
      </c>
      <c r="I1449" s="245" t="str">
        <f>'[14]GW&amp;Non-conultancy -internal use'!G43</f>
        <v>Lumpsum/        Time based</v>
      </c>
      <c r="J1449" s="245">
        <v>43698</v>
      </c>
      <c r="K1449" s="245" t="s">
        <v>492</v>
      </c>
      <c r="L1449" s="245" t="s">
        <v>493</v>
      </c>
      <c r="M1449" s="245" t="s">
        <v>494</v>
      </c>
      <c r="N1449" s="245" t="s">
        <v>495</v>
      </c>
      <c r="O1449" s="60"/>
    </row>
    <row r="1450" spans="1:15">
      <c r="A1450" s="326"/>
      <c r="B1450" s="190"/>
      <c r="C1450" s="376"/>
      <c r="D1450" s="267" t="str">
        <f>D1441</f>
        <v xml:space="preserve">Actual </v>
      </c>
      <c r="E1450" s="267"/>
      <c r="F1450" s="267"/>
      <c r="G1450" s="267"/>
      <c r="H1450" s="267"/>
      <c r="I1450" s="245"/>
      <c r="J1450" s="245"/>
      <c r="K1450" s="245"/>
      <c r="L1450" s="245"/>
      <c r="M1450" s="245"/>
      <c r="N1450" s="245"/>
      <c r="O1450" s="60"/>
    </row>
    <row r="1451" spans="1:15">
      <c r="A1451" s="326"/>
      <c r="B1451" s="190"/>
      <c r="C1451" s="376"/>
      <c r="D1451" s="267"/>
      <c r="E1451" s="267"/>
      <c r="F1451" s="267"/>
      <c r="G1451" s="267"/>
      <c r="H1451" s="267"/>
      <c r="I1451" s="245"/>
      <c r="J1451" s="245"/>
      <c r="K1451" s="245"/>
      <c r="L1451" s="245"/>
      <c r="M1451" s="245"/>
      <c r="N1451" s="245"/>
      <c r="O1451" s="60"/>
    </row>
    <row r="1452" spans="1:15">
      <c r="A1452" s="326">
        <v>484</v>
      </c>
      <c r="B1452" s="190" t="s">
        <v>490</v>
      </c>
      <c r="C1452" s="376" t="str">
        <f>'[14]GW&amp;Non-conultancy -internal use'!B46</f>
        <v>Purchase of spare parts for  Earth Moving machines</v>
      </c>
      <c r="D1452" s="267" t="str">
        <f>D1443</f>
        <v xml:space="preserve">Plan </v>
      </c>
      <c r="E1452" s="267" t="s">
        <v>38</v>
      </c>
      <c r="F1452" s="267" t="s">
        <v>498</v>
      </c>
      <c r="G1452" s="267" t="str">
        <f>G1449</f>
        <v>GOU</v>
      </c>
      <c r="H1452" s="267" t="str">
        <f>'[14]GW&amp;Non-conultancy -internal use'!F46</f>
        <v>RDB</v>
      </c>
      <c r="I1452" s="245" t="str">
        <f>'[14]GW&amp;Non-conultancy -internal use'!G46</f>
        <v>Lumpsum</v>
      </c>
      <c r="J1452" s="245">
        <v>43698</v>
      </c>
      <c r="K1452" s="245" t="s">
        <v>492</v>
      </c>
      <c r="L1452" s="245" t="s">
        <v>493</v>
      </c>
      <c r="M1452" s="245" t="s">
        <v>494</v>
      </c>
      <c r="N1452" s="245" t="s">
        <v>495</v>
      </c>
      <c r="O1452" s="60"/>
    </row>
    <row r="1453" spans="1:15">
      <c r="A1453" s="326"/>
      <c r="B1453" s="190"/>
      <c r="C1453" s="376"/>
      <c r="D1453" s="267" t="str">
        <f>D1444</f>
        <v xml:space="preserve">Actual </v>
      </c>
      <c r="E1453" s="267"/>
      <c r="F1453" s="267"/>
      <c r="G1453" s="267"/>
      <c r="H1453" s="267"/>
      <c r="I1453" s="245"/>
      <c r="J1453" s="245"/>
      <c r="K1453" s="245"/>
      <c r="L1453" s="245"/>
      <c r="M1453" s="245"/>
      <c r="N1453" s="245"/>
      <c r="O1453" s="60"/>
    </row>
    <row r="1454" spans="1:15">
      <c r="A1454" s="326"/>
      <c r="B1454" s="190"/>
      <c r="C1454" s="376"/>
      <c r="D1454" s="267"/>
      <c r="E1454" s="267"/>
      <c r="F1454" s="267"/>
      <c r="G1454" s="267"/>
      <c r="H1454" s="267"/>
      <c r="I1454" s="245"/>
      <c r="J1454" s="245"/>
      <c r="K1454" s="245"/>
      <c r="L1454" s="245"/>
      <c r="M1454" s="245"/>
      <c r="N1454" s="245"/>
      <c r="O1454" s="60"/>
    </row>
    <row r="1455" spans="1:15">
      <c r="A1455" s="326">
        <v>485</v>
      </c>
      <c r="B1455" s="190" t="s">
        <v>490</v>
      </c>
      <c r="C1455" s="376" t="str">
        <f>'[14]GW&amp;Non-conultancy -internal use'!B49</f>
        <v xml:space="preserve">Vehicle tyres, Repair and Mantainence </v>
      </c>
      <c r="D1455" s="267" t="str">
        <f>D1446</f>
        <v xml:space="preserve">Plan </v>
      </c>
      <c r="E1455" s="267" t="s">
        <v>38</v>
      </c>
      <c r="F1455" s="384" t="s">
        <v>497</v>
      </c>
      <c r="G1455" s="267" t="str">
        <f>G1452</f>
        <v>GOU</v>
      </c>
      <c r="H1455" s="267" t="str">
        <f>'[14]GW&amp;Non-conultancy -internal use'!F49</f>
        <v>ODB</v>
      </c>
      <c r="I1455" s="245" t="str">
        <f>'[14]GW&amp;Non-conultancy -internal use'!G49</f>
        <v>Lumpsum/       Framework</v>
      </c>
      <c r="J1455" s="245">
        <v>43698</v>
      </c>
      <c r="K1455" s="245" t="s">
        <v>492</v>
      </c>
      <c r="L1455" s="245" t="s">
        <v>493</v>
      </c>
      <c r="M1455" s="245" t="s">
        <v>494</v>
      </c>
      <c r="N1455" s="245" t="s">
        <v>495</v>
      </c>
      <c r="O1455" s="60"/>
    </row>
    <row r="1456" spans="1:15">
      <c r="A1456" s="326"/>
      <c r="B1456" s="190"/>
      <c r="C1456" s="376"/>
      <c r="D1456" s="267" t="str">
        <f>D1447</f>
        <v xml:space="preserve">Actual </v>
      </c>
      <c r="E1456" s="267"/>
      <c r="F1456" s="267"/>
      <c r="G1456" s="267"/>
      <c r="H1456" s="267"/>
      <c r="I1456" s="245"/>
      <c r="J1456" s="245"/>
      <c r="K1456" s="245"/>
      <c r="L1456" s="245"/>
      <c r="M1456" s="245"/>
      <c r="N1456" s="245"/>
      <c r="O1456" s="60"/>
    </row>
    <row r="1457" spans="1:15">
      <c r="A1457" s="326"/>
      <c r="B1457" s="190"/>
      <c r="C1457" s="376"/>
      <c r="D1457" s="267"/>
      <c r="E1457" s="267"/>
      <c r="F1457" s="267"/>
      <c r="G1457" s="267"/>
      <c r="H1457" s="267"/>
      <c r="I1457" s="245"/>
      <c r="J1457" s="245"/>
      <c r="K1457" s="245"/>
      <c r="L1457" s="245"/>
      <c r="M1457" s="245"/>
      <c r="N1457" s="245"/>
      <c r="O1457" s="60"/>
    </row>
    <row r="1458" spans="1:15" ht="42.75">
      <c r="A1458" s="326">
        <v>486</v>
      </c>
      <c r="B1458" s="190" t="s">
        <v>490</v>
      </c>
      <c r="C1458" s="375" t="str">
        <f>'[14]GW&amp;Non-conultancy -internal use'!B52</f>
        <v xml:space="preserve">Advertising and Media , Magazines, Publicity, Excerpts,  and Communication including Internet </v>
      </c>
      <c r="D1458" s="267" t="str">
        <f>D1449</f>
        <v xml:space="preserve">Plan </v>
      </c>
      <c r="E1458" s="267" t="s">
        <v>38</v>
      </c>
      <c r="F1458" s="383">
        <v>30000000</v>
      </c>
      <c r="G1458" s="267" t="str">
        <f>G1455</f>
        <v>GOU</v>
      </c>
      <c r="H1458" s="267" t="str">
        <f>'[14]GW&amp;Non-conultancy -internal use'!F52</f>
        <v>ODB</v>
      </c>
      <c r="I1458" s="245" t="str">
        <f>'[14]GW&amp;Non-conultancy -internal use'!G52</f>
        <v xml:space="preserve">Lumpsum/        framework </v>
      </c>
      <c r="J1458" s="245">
        <v>43698</v>
      </c>
      <c r="K1458" s="245" t="s">
        <v>492</v>
      </c>
      <c r="L1458" s="245" t="s">
        <v>493</v>
      </c>
      <c r="M1458" s="245" t="s">
        <v>494</v>
      </c>
      <c r="N1458" s="245" t="s">
        <v>495</v>
      </c>
      <c r="O1458" s="60"/>
    </row>
    <row r="1459" spans="1:15">
      <c r="A1459" s="326"/>
      <c r="B1459" s="190"/>
      <c r="C1459" s="376"/>
      <c r="D1459" s="267" t="str">
        <f>D1450</f>
        <v xml:space="preserve">Actual </v>
      </c>
      <c r="E1459" s="267"/>
      <c r="F1459" s="267"/>
      <c r="G1459" s="267"/>
      <c r="H1459" s="267"/>
      <c r="I1459" s="245"/>
      <c r="J1459" s="245"/>
      <c r="K1459" s="245"/>
      <c r="L1459" s="245"/>
      <c r="M1459" s="245"/>
      <c r="N1459" s="245"/>
      <c r="O1459" s="60"/>
    </row>
    <row r="1460" spans="1:15">
      <c r="A1460" s="326"/>
      <c r="B1460" s="190"/>
      <c r="C1460" s="376"/>
      <c r="D1460" s="267"/>
      <c r="E1460" s="267"/>
      <c r="F1460" s="267"/>
      <c r="G1460" s="267"/>
      <c r="H1460" s="267"/>
      <c r="I1460" s="245"/>
      <c r="J1460" s="245"/>
      <c r="K1460" s="245"/>
      <c r="L1460" s="245"/>
      <c r="M1460" s="245"/>
      <c r="N1460" s="245"/>
      <c r="O1460" s="60"/>
    </row>
    <row r="1461" spans="1:15">
      <c r="A1461" s="326">
        <v>487</v>
      </c>
      <c r="B1461" s="190" t="s">
        <v>490</v>
      </c>
      <c r="C1461" s="376" t="s">
        <v>522</v>
      </c>
      <c r="D1461" s="267" t="str">
        <f>D1452</f>
        <v xml:space="preserve">Plan </v>
      </c>
      <c r="E1461" s="267" t="s">
        <v>38</v>
      </c>
      <c r="F1461" s="383">
        <v>50000000</v>
      </c>
      <c r="G1461" s="267" t="str">
        <f>G1458</f>
        <v>GOU</v>
      </c>
      <c r="H1461" s="267" t="str">
        <f>'[14]GW&amp;Non-conultancy -internal use'!F55</f>
        <v>ODB</v>
      </c>
      <c r="I1461" s="245" t="str">
        <f>'[14]GW&amp;Non-conultancy -internal use'!G55</f>
        <v>lumpsum/         framework</v>
      </c>
      <c r="J1461" s="245">
        <v>43698</v>
      </c>
      <c r="K1461" s="245" t="s">
        <v>492</v>
      </c>
      <c r="L1461" s="245" t="s">
        <v>493</v>
      </c>
      <c r="M1461" s="245" t="s">
        <v>494</v>
      </c>
      <c r="N1461" s="245" t="s">
        <v>495</v>
      </c>
      <c r="O1461" s="60"/>
    </row>
    <row r="1462" spans="1:15">
      <c r="A1462" s="326"/>
      <c r="B1462" s="190"/>
      <c r="C1462" s="376"/>
      <c r="D1462" s="267" t="s">
        <v>37</v>
      </c>
      <c r="E1462" s="267"/>
      <c r="F1462" s="383"/>
      <c r="G1462" s="267"/>
      <c r="H1462" s="267"/>
      <c r="I1462" s="245"/>
      <c r="J1462" s="245"/>
      <c r="K1462" s="245"/>
      <c r="L1462" s="245"/>
      <c r="M1462" s="245"/>
      <c r="N1462" s="245"/>
      <c r="O1462" s="60"/>
    </row>
    <row r="1463" spans="1:15">
      <c r="A1463" s="326"/>
      <c r="B1463" s="190"/>
      <c r="C1463" s="376"/>
      <c r="D1463" s="267"/>
      <c r="E1463" s="267"/>
      <c r="F1463" s="383"/>
      <c r="G1463" s="267"/>
      <c r="H1463" s="267"/>
      <c r="I1463" s="245"/>
      <c r="J1463" s="245"/>
      <c r="K1463" s="245"/>
      <c r="L1463" s="245"/>
      <c r="M1463" s="245"/>
      <c r="N1463" s="245"/>
      <c r="O1463" s="60"/>
    </row>
    <row r="1464" spans="1:15">
      <c r="A1464" s="326">
        <v>488</v>
      </c>
      <c r="B1464" s="190" t="s">
        <v>502</v>
      </c>
      <c r="C1464" s="376" t="s">
        <v>87</v>
      </c>
      <c r="D1464" s="267" t="str">
        <f>D1461</f>
        <v xml:space="preserve">Plan </v>
      </c>
      <c r="E1464" s="267" t="s">
        <v>38</v>
      </c>
      <c r="F1464" s="383">
        <f>[15]Sheet1!$D$5</f>
        <v>35000000</v>
      </c>
      <c r="G1464" s="267" t="str">
        <f>G1461</f>
        <v>GOU</v>
      </c>
      <c r="H1464" s="267" t="str">
        <f>$H$1446</f>
        <v>RFQ</v>
      </c>
      <c r="I1464" s="245" t="str">
        <f>$I$1452</f>
        <v>Lumpsum</v>
      </c>
      <c r="J1464" s="245">
        <v>43661</v>
      </c>
      <c r="K1464" s="245">
        <f>J1464+5</f>
        <v>43666</v>
      </c>
      <c r="L1464" s="245">
        <f>K1464+5</f>
        <v>43671</v>
      </c>
      <c r="M1464" s="245">
        <f>L1464+5</f>
        <v>43676</v>
      </c>
      <c r="N1464" s="245">
        <f>M1464+5</f>
        <v>43681</v>
      </c>
      <c r="O1464" s="60"/>
    </row>
    <row r="1465" spans="1:15">
      <c r="A1465" s="326"/>
      <c r="B1465" s="190"/>
      <c r="C1465" s="376"/>
      <c r="D1465" s="267" t="str">
        <f>D1462</f>
        <v xml:space="preserve">Actual </v>
      </c>
      <c r="E1465" s="267"/>
      <c r="F1465" s="383"/>
      <c r="G1465" s="267"/>
      <c r="H1465" s="267"/>
      <c r="I1465" s="245"/>
      <c r="J1465" s="245"/>
      <c r="K1465" s="245"/>
      <c r="L1465" s="245"/>
      <c r="M1465" s="245"/>
      <c r="N1465" s="245"/>
      <c r="O1465" s="60"/>
    </row>
    <row r="1466" spans="1:15">
      <c r="A1466" s="326"/>
      <c r="B1466" s="190"/>
      <c r="C1466" s="376"/>
      <c r="D1466" s="267"/>
      <c r="E1466" s="267"/>
      <c r="F1466" s="383"/>
      <c r="G1466" s="267"/>
      <c r="H1466" s="267"/>
      <c r="I1466" s="245"/>
      <c r="J1466" s="245"/>
      <c r="K1466" s="245"/>
      <c r="L1466" s="245"/>
      <c r="M1466" s="245"/>
      <c r="N1466" s="245"/>
      <c r="O1466" s="60"/>
    </row>
    <row r="1467" spans="1:15">
      <c r="A1467" s="326">
        <v>489</v>
      </c>
      <c r="B1467" s="190" t="s">
        <v>502</v>
      </c>
      <c r="C1467" s="376" t="str">
        <f>[15]Sheet1!$B$6</f>
        <v xml:space="preserve">Welfare and Entertainment </v>
      </c>
      <c r="D1467" s="267" t="str">
        <f>D1461</f>
        <v xml:space="preserve">Plan </v>
      </c>
      <c r="E1467" s="267" t="s">
        <v>38</v>
      </c>
      <c r="F1467" s="383">
        <f>[15]Sheet1!$D$6</f>
        <v>46000000</v>
      </c>
      <c r="G1467" s="267" t="str">
        <f>G1464</f>
        <v>GOU</v>
      </c>
      <c r="H1467" s="267" t="str">
        <f>$H$1464</f>
        <v>RFQ</v>
      </c>
      <c r="I1467" s="245" t="str">
        <f>$I$1452</f>
        <v>Lumpsum</v>
      </c>
      <c r="J1467" s="245">
        <v>43661</v>
      </c>
      <c r="K1467" s="245">
        <f>J1467+5</f>
        <v>43666</v>
      </c>
      <c r="L1467" s="245">
        <f>K1467+5</f>
        <v>43671</v>
      </c>
      <c r="M1467" s="245">
        <f>L1467+5</f>
        <v>43676</v>
      </c>
      <c r="N1467" s="245">
        <f>M1467+5</f>
        <v>43681</v>
      </c>
      <c r="O1467" s="60"/>
    </row>
    <row r="1468" spans="1:15">
      <c r="A1468" s="326"/>
      <c r="B1468" s="190"/>
      <c r="C1468" s="376"/>
      <c r="D1468" s="267" t="str">
        <f>D1462</f>
        <v xml:space="preserve">Actual </v>
      </c>
      <c r="E1468" s="267"/>
      <c r="F1468" s="383"/>
      <c r="G1468" s="267"/>
      <c r="H1468" s="267"/>
      <c r="I1468" s="245"/>
      <c r="J1468" s="245"/>
      <c r="K1468" s="245"/>
      <c r="L1468" s="245"/>
      <c r="M1468" s="245"/>
      <c r="N1468" s="245"/>
      <c r="O1468" s="60"/>
    </row>
    <row r="1469" spans="1:15">
      <c r="A1469" s="326"/>
      <c r="B1469" s="190"/>
      <c r="C1469" s="376"/>
      <c r="D1469" s="267"/>
      <c r="E1469" s="267"/>
      <c r="F1469" s="383"/>
      <c r="G1469" s="267"/>
      <c r="H1469" s="267"/>
      <c r="I1469" s="245"/>
      <c r="J1469" s="245"/>
      <c r="K1469" s="245"/>
      <c r="L1469" s="245"/>
      <c r="M1469" s="245"/>
      <c r="N1469" s="245"/>
      <c r="O1469" s="60"/>
    </row>
    <row r="1470" spans="1:15" ht="63">
      <c r="A1470" s="326">
        <v>490</v>
      </c>
      <c r="B1470" s="190" t="s">
        <v>502</v>
      </c>
      <c r="C1470" s="375" t="str">
        <f>[15]Sheet1!$B$7</f>
        <v>Printing, Stationery, Photocopying and Binding -Sector Ministerial Policy Statements and Budget Framework paper</v>
      </c>
      <c r="D1470" s="267" t="str">
        <f>D1461</f>
        <v xml:space="preserve">Plan </v>
      </c>
      <c r="E1470" s="267" t="s">
        <v>38</v>
      </c>
      <c r="F1470" s="383">
        <f>[15]Sheet1!$D$7</f>
        <v>50000000</v>
      </c>
      <c r="G1470" s="267" t="str">
        <f>G1467</f>
        <v>GOU</v>
      </c>
      <c r="H1470" s="267" t="str">
        <f>$H$1464</f>
        <v>RFQ</v>
      </c>
      <c r="I1470" s="245" t="str">
        <f>$I$1452</f>
        <v>Lumpsum</v>
      </c>
      <c r="J1470" s="245">
        <v>43661</v>
      </c>
      <c r="K1470" s="245">
        <f>J1470+5</f>
        <v>43666</v>
      </c>
      <c r="L1470" s="245">
        <f>K1470+5</f>
        <v>43671</v>
      </c>
      <c r="M1470" s="245">
        <f>L1470+5</f>
        <v>43676</v>
      </c>
      <c r="N1470" s="245">
        <f>M1470+5</f>
        <v>43681</v>
      </c>
      <c r="O1470" s="60"/>
    </row>
    <row r="1471" spans="1:15">
      <c r="A1471" s="326"/>
      <c r="B1471" s="190"/>
      <c r="C1471" s="376"/>
      <c r="D1471" s="267" t="str">
        <f>D1462</f>
        <v xml:space="preserve">Actual </v>
      </c>
      <c r="E1471" s="267"/>
      <c r="F1471" s="383"/>
      <c r="G1471" s="267"/>
      <c r="H1471" s="267"/>
      <c r="I1471" s="245"/>
      <c r="J1471" s="245"/>
      <c r="K1471" s="245"/>
      <c r="L1471" s="245"/>
      <c r="M1471" s="245"/>
      <c r="N1471" s="245"/>
      <c r="O1471" s="60"/>
    </row>
    <row r="1472" spans="1:15">
      <c r="A1472" s="326"/>
      <c r="B1472" s="190"/>
      <c r="C1472" s="376"/>
      <c r="D1472" s="267"/>
      <c r="E1472" s="267"/>
      <c r="F1472" s="383"/>
      <c r="G1472" s="267"/>
      <c r="H1472" s="267"/>
      <c r="I1472" s="245"/>
      <c r="J1472" s="245"/>
      <c r="K1472" s="245"/>
      <c r="L1472" s="245"/>
      <c r="M1472" s="245"/>
      <c r="N1472" s="245"/>
      <c r="O1472" s="60"/>
    </row>
    <row r="1473" spans="1:15">
      <c r="A1473" s="326">
        <v>491</v>
      </c>
      <c r="B1473" s="190" t="s">
        <v>502</v>
      </c>
      <c r="C1473" s="376" t="str">
        <f>[15]Sheet1!$B$8</f>
        <v>Small Office Equipment</v>
      </c>
      <c r="D1473" s="267" t="str">
        <f>D1461</f>
        <v xml:space="preserve">Plan </v>
      </c>
      <c r="E1473" s="267" t="s">
        <v>38</v>
      </c>
      <c r="F1473" s="383">
        <f>[15]Sheet1!$D$8</f>
        <v>25000000</v>
      </c>
      <c r="G1473" s="267" t="str">
        <f>G1470</f>
        <v>GOU</v>
      </c>
      <c r="H1473" s="267" t="str">
        <f>$H$1464</f>
        <v>RFQ</v>
      </c>
      <c r="I1473" s="245" t="str">
        <f>$I$1452</f>
        <v>Lumpsum</v>
      </c>
      <c r="J1473" s="245">
        <v>43661</v>
      </c>
      <c r="K1473" s="245">
        <f>J1473+5</f>
        <v>43666</v>
      </c>
      <c r="L1473" s="245">
        <f>K1473+5</f>
        <v>43671</v>
      </c>
      <c r="M1473" s="245">
        <f>L1473+5</f>
        <v>43676</v>
      </c>
      <c r="N1473" s="245">
        <f>M1473+5</f>
        <v>43681</v>
      </c>
      <c r="O1473" s="60"/>
    </row>
    <row r="1474" spans="1:15">
      <c r="A1474" s="326"/>
      <c r="B1474" s="190"/>
      <c r="C1474" s="376"/>
      <c r="D1474" s="267" t="str">
        <f>D1462</f>
        <v xml:space="preserve">Actual </v>
      </c>
      <c r="E1474" s="267"/>
      <c r="F1474" s="383"/>
      <c r="G1474" s="267"/>
      <c r="H1474" s="267"/>
      <c r="I1474" s="245"/>
      <c r="J1474" s="245"/>
      <c r="K1474" s="245"/>
      <c r="L1474" s="245"/>
      <c r="M1474" s="245"/>
      <c r="N1474" s="245"/>
      <c r="O1474" s="60"/>
    </row>
    <row r="1475" spans="1:15">
      <c r="A1475" s="326"/>
      <c r="B1475" s="190"/>
      <c r="C1475" s="376"/>
      <c r="D1475" s="267"/>
      <c r="E1475" s="267"/>
      <c r="F1475" s="383"/>
      <c r="G1475" s="267"/>
      <c r="H1475" s="267"/>
      <c r="I1475" s="245"/>
      <c r="J1475" s="245"/>
      <c r="K1475" s="245"/>
      <c r="L1475" s="245"/>
      <c r="M1475" s="245"/>
      <c r="N1475" s="245"/>
      <c r="O1475" s="60"/>
    </row>
    <row r="1476" spans="1:15">
      <c r="A1476" s="326">
        <v>492</v>
      </c>
      <c r="B1476" s="190" t="s">
        <v>502</v>
      </c>
      <c r="C1476" s="376" t="str">
        <f>[15]Sheet1!$B$11</f>
        <v>Maintenance - Vehicles</v>
      </c>
      <c r="D1476" s="267" t="str">
        <f>D1461</f>
        <v xml:space="preserve">Plan </v>
      </c>
      <c r="E1476" s="267" t="s">
        <v>38</v>
      </c>
      <c r="F1476" s="383">
        <f>[15]Sheet1!$D$11</f>
        <v>10000000</v>
      </c>
      <c r="G1476" s="267" t="str">
        <f>G1473</f>
        <v>GOU</v>
      </c>
      <c r="H1476" s="267" t="str">
        <f>$H$1464</f>
        <v>RFQ</v>
      </c>
      <c r="I1476" s="245" t="str">
        <f>$I$1452</f>
        <v>Lumpsum</v>
      </c>
      <c r="J1476" s="245">
        <v>43661</v>
      </c>
      <c r="K1476" s="245">
        <f>J1476+5</f>
        <v>43666</v>
      </c>
      <c r="L1476" s="245">
        <f>K1476+5</f>
        <v>43671</v>
      </c>
      <c r="M1476" s="245">
        <f>L1476+5</f>
        <v>43676</v>
      </c>
      <c r="N1476" s="245">
        <f>M1476+5</f>
        <v>43681</v>
      </c>
      <c r="O1476" s="60"/>
    </row>
    <row r="1477" spans="1:15">
      <c r="A1477" s="326"/>
      <c r="B1477" s="190"/>
      <c r="C1477" s="376"/>
      <c r="D1477" s="267" t="str">
        <f>D1462</f>
        <v xml:space="preserve">Actual </v>
      </c>
      <c r="E1477" s="267"/>
      <c r="F1477" s="383"/>
      <c r="G1477" s="267"/>
      <c r="H1477" s="267"/>
      <c r="I1477" s="245"/>
      <c r="J1477" s="245"/>
      <c r="K1477" s="245"/>
      <c r="L1477" s="245"/>
      <c r="M1477" s="245"/>
      <c r="N1477" s="245"/>
      <c r="O1477" s="60"/>
    </row>
    <row r="1478" spans="1:15">
      <c r="A1478" s="326"/>
      <c r="B1478" s="190"/>
      <c r="C1478" s="376"/>
      <c r="D1478" s="267"/>
      <c r="E1478" s="267"/>
      <c r="F1478" s="383"/>
      <c r="G1478" s="267"/>
      <c r="H1478" s="267"/>
      <c r="I1478" s="245"/>
      <c r="J1478" s="245"/>
      <c r="K1478" s="245"/>
      <c r="L1478" s="245"/>
      <c r="M1478" s="245"/>
      <c r="N1478" s="245"/>
      <c r="O1478" s="60"/>
    </row>
    <row r="1479" spans="1:15" ht="42.75">
      <c r="A1479" s="326">
        <v>493</v>
      </c>
      <c r="B1479" s="190" t="s">
        <v>502</v>
      </c>
      <c r="C1479" s="375" t="s">
        <v>523</v>
      </c>
      <c r="D1479" s="267" t="str">
        <f>D1461</f>
        <v xml:space="preserve">Plan </v>
      </c>
      <c r="E1479" s="267" t="s">
        <v>38</v>
      </c>
      <c r="F1479" s="383">
        <f>[15]Sheet1!$D$12</f>
        <v>85000000</v>
      </c>
      <c r="G1479" s="267" t="str">
        <f>G1476</f>
        <v>GOU</v>
      </c>
      <c r="H1479" s="267" t="s">
        <v>289</v>
      </c>
      <c r="I1479" s="245" t="str">
        <f>$I$1452</f>
        <v>Lumpsum</v>
      </c>
      <c r="J1479" s="245">
        <v>43661</v>
      </c>
      <c r="K1479" s="245">
        <f>J1479+5</f>
        <v>43666</v>
      </c>
      <c r="L1479" s="245">
        <f>K1479+5</f>
        <v>43671</v>
      </c>
      <c r="M1479" s="245">
        <f>L1479+5</f>
        <v>43676</v>
      </c>
      <c r="N1479" s="245">
        <f>M1479+5</f>
        <v>43681</v>
      </c>
      <c r="O1479" s="60"/>
    </row>
    <row r="1480" spans="1:15">
      <c r="A1480" s="326"/>
      <c r="B1480" s="190"/>
      <c r="C1480" s="376"/>
      <c r="D1480" s="267" t="str">
        <f>D1462</f>
        <v xml:space="preserve">Actual </v>
      </c>
      <c r="E1480" s="267"/>
      <c r="F1480" s="383"/>
      <c r="G1480" s="267"/>
      <c r="H1480" s="267"/>
      <c r="I1480" s="245"/>
      <c r="J1480" s="245"/>
      <c r="K1480" s="245"/>
      <c r="L1480" s="245"/>
      <c r="M1480" s="245"/>
      <c r="N1480" s="245"/>
      <c r="O1480" s="60"/>
    </row>
    <row r="1481" spans="1:15">
      <c r="A1481" s="326"/>
      <c r="B1481" s="190"/>
      <c r="C1481" s="376"/>
      <c r="D1481" s="267"/>
      <c r="E1481" s="267"/>
      <c r="F1481" s="383"/>
      <c r="G1481" s="267"/>
      <c r="H1481" s="267"/>
      <c r="I1481" s="245"/>
      <c r="J1481" s="245"/>
      <c r="K1481" s="245"/>
      <c r="L1481" s="245"/>
      <c r="M1481" s="245"/>
      <c r="N1481" s="245"/>
      <c r="O1481" s="60"/>
    </row>
    <row r="1482" spans="1:15">
      <c r="A1482" s="326">
        <v>494</v>
      </c>
      <c r="B1482" s="190" t="s">
        <v>502</v>
      </c>
      <c r="C1482" s="375" t="str">
        <f>[15]Sheet1!$B$15</f>
        <v xml:space="preserve">Purchase of a photocopier, 03 power stabilisers </v>
      </c>
      <c r="D1482" s="267" t="str">
        <f>D1479</f>
        <v xml:space="preserve">Plan </v>
      </c>
      <c r="E1482" s="267" t="s">
        <v>38</v>
      </c>
      <c r="F1482" s="383">
        <f>[15]Sheet1!$D$15</f>
        <v>25000000</v>
      </c>
      <c r="G1482" s="267" t="str">
        <f>G1479</f>
        <v>GOU</v>
      </c>
      <c r="H1482" s="267" t="str">
        <f>$H$1476</f>
        <v>RFQ</v>
      </c>
      <c r="I1482" s="245" t="str">
        <f>$I$1452</f>
        <v>Lumpsum</v>
      </c>
      <c r="J1482" s="245">
        <v>43661</v>
      </c>
      <c r="K1482" s="245">
        <f>J1482+5</f>
        <v>43666</v>
      </c>
      <c r="L1482" s="245">
        <f>K1482+5</f>
        <v>43671</v>
      </c>
      <c r="M1482" s="245">
        <f>L1482+5</f>
        <v>43676</v>
      </c>
      <c r="N1482" s="245">
        <f>M1482+5</f>
        <v>43681</v>
      </c>
      <c r="O1482" s="60"/>
    </row>
    <row r="1483" spans="1:15">
      <c r="A1483" s="326"/>
      <c r="B1483" s="190"/>
      <c r="C1483" s="376"/>
      <c r="D1483" s="267" t="str">
        <f>D1480</f>
        <v xml:space="preserve">Actual </v>
      </c>
      <c r="E1483" s="267"/>
      <c r="F1483" s="383"/>
      <c r="G1483" s="267"/>
      <c r="H1483" s="267"/>
      <c r="I1483" s="245"/>
      <c r="J1483" s="245"/>
      <c r="K1483" s="245"/>
      <c r="L1483" s="245"/>
      <c r="M1483" s="245"/>
      <c r="N1483" s="245"/>
      <c r="O1483" s="60"/>
    </row>
    <row r="1484" spans="1:15">
      <c r="A1484" s="326"/>
      <c r="B1484" s="190"/>
      <c r="C1484" s="376"/>
      <c r="D1484" s="267"/>
      <c r="E1484" s="267"/>
      <c r="F1484" s="383"/>
      <c r="G1484" s="267"/>
      <c r="H1484" s="267"/>
      <c r="I1484" s="245"/>
      <c r="J1484" s="245"/>
      <c r="K1484" s="245"/>
      <c r="L1484" s="245"/>
      <c r="M1484" s="245"/>
      <c r="N1484" s="245"/>
      <c r="O1484" s="60"/>
    </row>
    <row r="1485" spans="1:15">
      <c r="A1485" s="326">
        <v>495</v>
      </c>
      <c r="B1485" s="190" t="s">
        <v>502</v>
      </c>
      <c r="C1485" s="376" t="str">
        <f>[15]Sheet1!$B$16</f>
        <v>Purchase of 03 printers</v>
      </c>
      <c r="D1485" s="267" t="str">
        <f>D1479</f>
        <v xml:space="preserve">Plan </v>
      </c>
      <c r="E1485" s="267" t="s">
        <v>38</v>
      </c>
      <c r="F1485" s="383">
        <f>[15]Sheet1!$D$16</f>
        <v>6000000</v>
      </c>
      <c r="G1485" s="267" t="str">
        <f>G1482</f>
        <v>GOU</v>
      </c>
      <c r="H1485" s="267" t="str">
        <f>$H$1476</f>
        <v>RFQ</v>
      </c>
      <c r="I1485" s="245" t="str">
        <f>$I$1452</f>
        <v>Lumpsum</v>
      </c>
      <c r="J1485" s="245">
        <v>43661</v>
      </c>
      <c r="K1485" s="245">
        <f>J1485+5</f>
        <v>43666</v>
      </c>
      <c r="L1485" s="245">
        <f>K1485+5</f>
        <v>43671</v>
      </c>
      <c r="M1485" s="245">
        <f>L1485+5</f>
        <v>43676</v>
      </c>
      <c r="N1485" s="245">
        <f>M1485+5</f>
        <v>43681</v>
      </c>
      <c r="O1485" s="60"/>
    </row>
    <row r="1486" spans="1:15">
      <c r="A1486" s="326"/>
      <c r="B1486" s="190"/>
      <c r="C1486" s="376"/>
      <c r="D1486" s="267" t="str">
        <f>D1480</f>
        <v xml:space="preserve">Actual </v>
      </c>
      <c r="E1486" s="267"/>
      <c r="F1486" s="383"/>
      <c r="G1486" s="267"/>
      <c r="H1486" s="267"/>
      <c r="I1486" s="245"/>
      <c r="J1486" s="245"/>
      <c r="K1486" s="245"/>
      <c r="L1486" s="245"/>
      <c r="M1486" s="245"/>
      <c r="N1486" s="245"/>
      <c r="O1486" s="60"/>
    </row>
    <row r="1487" spans="1:15">
      <c r="A1487" s="326"/>
      <c r="B1487" s="190"/>
      <c r="C1487" s="376"/>
      <c r="D1487" s="267"/>
      <c r="E1487" s="267"/>
      <c r="F1487" s="383"/>
      <c r="G1487" s="267"/>
      <c r="H1487" s="267"/>
      <c r="I1487" s="245"/>
      <c r="J1487" s="245"/>
      <c r="K1487" s="245"/>
      <c r="L1487" s="245"/>
      <c r="M1487" s="245"/>
      <c r="N1487" s="245"/>
      <c r="O1487" s="60"/>
    </row>
    <row r="1488" spans="1:15">
      <c r="A1488" s="326">
        <v>496</v>
      </c>
      <c r="B1488" s="190" t="s">
        <v>502</v>
      </c>
      <c r="C1488" s="376" t="str">
        <f>[15]Sheet1!$B$17</f>
        <v>Purchase of 5 laptops</v>
      </c>
      <c r="D1488" s="267" t="str">
        <f>D1479</f>
        <v xml:space="preserve">Plan </v>
      </c>
      <c r="E1488" s="267" t="s">
        <v>38</v>
      </c>
      <c r="F1488" s="383">
        <f>[15]Sheet1!$D$17</f>
        <v>12500000</v>
      </c>
      <c r="G1488" s="267" t="str">
        <f>G1485</f>
        <v>GOU</v>
      </c>
      <c r="H1488" s="267" t="str">
        <f>$H$1476</f>
        <v>RFQ</v>
      </c>
      <c r="I1488" s="245" t="str">
        <f>$I$1452</f>
        <v>Lumpsum</v>
      </c>
      <c r="J1488" s="245">
        <v>43661</v>
      </c>
      <c r="K1488" s="245">
        <f>J1488+5</f>
        <v>43666</v>
      </c>
      <c r="L1488" s="245">
        <f>K1488+5</f>
        <v>43671</v>
      </c>
      <c r="M1488" s="245">
        <f>L1488+5</f>
        <v>43676</v>
      </c>
      <c r="N1488" s="245">
        <f>M1488+5</f>
        <v>43681</v>
      </c>
      <c r="O1488" s="60"/>
    </row>
    <row r="1489" spans="1:18">
      <c r="A1489" s="326"/>
      <c r="B1489" s="190"/>
      <c r="C1489" s="376"/>
      <c r="D1489" s="267" t="str">
        <f>D1480</f>
        <v xml:space="preserve">Actual </v>
      </c>
      <c r="E1489" s="267"/>
      <c r="F1489" s="383"/>
      <c r="G1489" s="267"/>
      <c r="H1489" s="267"/>
      <c r="I1489" s="245"/>
      <c r="J1489" s="245"/>
      <c r="K1489" s="245"/>
      <c r="L1489" s="245"/>
      <c r="M1489" s="245"/>
      <c r="N1489" s="245"/>
      <c r="O1489" s="60"/>
    </row>
    <row r="1490" spans="1:18">
      <c r="B1490" s="190"/>
      <c r="C1490" s="376"/>
      <c r="D1490" s="267"/>
      <c r="E1490" s="267"/>
      <c r="F1490" s="383"/>
      <c r="G1490" s="267"/>
      <c r="H1490" s="267"/>
      <c r="I1490" s="245"/>
      <c r="J1490" s="245"/>
      <c r="K1490" s="245"/>
      <c r="L1490" s="245"/>
      <c r="M1490" s="245"/>
      <c r="N1490" s="245"/>
      <c r="O1490" s="60"/>
    </row>
    <row r="1491" spans="1:18">
      <c r="A1491" s="326">
        <v>497</v>
      </c>
      <c r="B1491" s="190" t="s">
        <v>502</v>
      </c>
      <c r="C1491" s="376" t="str">
        <f>[17]Sheet1!$B$18</f>
        <v>Purchase of three Water despensers</v>
      </c>
      <c r="D1491" s="267" t="str">
        <f>D1479</f>
        <v xml:space="preserve">Plan </v>
      </c>
      <c r="E1491" s="267" t="s">
        <v>38</v>
      </c>
      <c r="F1491" s="383">
        <f>[15]Sheet1!$D$18</f>
        <v>4000000</v>
      </c>
      <c r="G1491" s="267" t="str">
        <f>G1488</f>
        <v>GOU</v>
      </c>
      <c r="H1491" s="267" t="s">
        <v>300</v>
      </c>
      <c r="I1491" s="245" t="str">
        <f>$I$1452</f>
        <v>Lumpsum</v>
      </c>
      <c r="J1491" s="245">
        <v>43661</v>
      </c>
      <c r="K1491" s="245">
        <f>J1491+5</f>
        <v>43666</v>
      </c>
      <c r="L1491" s="245">
        <f>K1491+5</f>
        <v>43671</v>
      </c>
      <c r="M1491" s="245">
        <f>L1491+5</f>
        <v>43676</v>
      </c>
      <c r="N1491" s="245">
        <f>M1491+5</f>
        <v>43681</v>
      </c>
      <c r="O1491" s="60"/>
    </row>
    <row r="1492" spans="1:18">
      <c r="A1492" s="326"/>
      <c r="B1492" s="190"/>
      <c r="C1492" s="376"/>
      <c r="D1492" s="267" t="str">
        <f>D1480</f>
        <v xml:space="preserve">Actual </v>
      </c>
      <c r="E1492" s="267"/>
      <c r="F1492" s="383"/>
      <c r="G1492" s="267"/>
      <c r="H1492" s="267"/>
      <c r="I1492" s="245"/>
      <c r="J1492" s="245"/>
      <c r="K1492" s="245"/>
      <c r="L1492" s="245"/>
      <c r="M1492" s="245"/>
      <c r="N1492" s="245"/>
      <c r="O1492" s="60"/>
    </row>
    <row r="1493" spans="1:18">
      <c r="A1493" s="326"/>
      <c r="B1493" s="190"/>
      <c r="C1493" s="376"/>
      <c r="D1493" s="376"/>
      <c r="E1493" s="376"/>
      <c r="F1493" s="376"/>
      <c r="G1493" s="376"/>
      <c r="H1493" s="376"/>
      <c r="I1493" s="376"/>
      <c r="J1493" s="245"/>
      <c r="K1493" s="245"/>
      <c r="L1493" s="245"/>
      <c r="M1493" s="245"/>
      <c r="N1493" s="245"/>
      <c r="O1493" s="60"/>
    </row>
    <row r="1494" spans="1:18">
      <c r="A1494" s="326">
        <v>498</v>
      </c>
      <c r="B1494" s="190" t="str">
        <f>$B$1491</f>
        <v>PPD</v>
      </c>
      <c r="C1494" s="376" t="str">
        <f>[15]Sheet1!$B$19</f>
        <v>Purchase of 2 cubin files</v>
      </c>
      <c r="D1494" s="376" t="str">
        <f>D1479</f>
        <v xml:space="preserve">Plan </v>
      </c>
      <c r="E1494" s="376" t="s">
        <v>38</v>
      </c>
      <c r="F1494" s="420">
        <f>[15]Sheet1!$D$19</f>
        <v>5000000</v>
      </c>
      <c r="G1494" s="376" t="str">
        <f>G1491</f>
        <v>GOU</v>
      </c>
      <c r="H1494" s="376" t="str">
        <f>$H$1491</f>
        <v>MICRO</v>
      </c>
      <c r="I1494" s="376" t="str">
        <f>$I$1452</f>
        <v>Lumpsum</v>
      </c>
      <c r="J1494" s="245">
        <v>43661</v>
      </c>
      <c r="K1494" s="245">
        <f>J1494+5</f>
        <v>43666</v>
      </c>
      <c r="L1494" s="245">
        <f>K1494+5</f>
        <v>43671</v>
      </c>
      <c r="M1494" s="245">
        <f>L1494+5</f>
        <v>43676</v>
      </c>
      <c r="N1494" s="245">
        <f>M1494+5</f>
        <v>43681</v>
      </c>
      <c r="O1494" s="60"/>
    </row>
    <row r="1495" spans="1:18">
      <c r="A1495" s="326"/>
      <c r="B1495" s="190"/>
      <c r="C1495" s="376"/>
      <c r="D1495" s="376" t="str">
        <f>D1480</f>
        <v xml:space="preserve">Actual </v>
      </c>
      <c r="E1495" s="376"/>
      <c r="F1495" s="376"/>
      <c r="G1495" s="376"/>
      <c r="H1495" s="376"/>
      <c r="I1495" s="376"/>
      <c r="J1495" s="245"/>
      <c r="K1495" s="245"/>
      <c r="L1495" s="245"/>
      <c r="M1495" s="245"/>
      <c r="N1495" s="245"/>
      <c r="O1495" s="60"/>
    </row>
    <row r="1496" spans="1:18">
      <c r="A1496" s="326"/>
      <c r="B1496" s="190"/>
      <c r="C1496" s="376"/>
      <c r="D1496" s="376"/>
      <c r="E1496" s="376"/>
      <c r="F1496" s="376"/>
      <c r="G1496" s="376"/>
      <c r="H1496" s="376"/>
      <c r="I1496" s="376"/>
      <c r="J1496" s="245"/>
      <c r="K1496" s="245"/>
      <c r="L1496" s="245"/>
      <c r="M1496" s="245"/>
      <c r="N1496" s="245"/>
      <c r="O1496" s="60"/>
      <c r="P1496" s="393"/>
      <c r="Q1496" s="393"/>
      <c r="R1496" s="393"/>
    </row>
    <row r="1497" spans="1:18" ht="83.25">
      <c r="A1497" s="326">
        <v>499</v>
      </c>
      <c r="B1497" s="190" t="s">
        <v>534</v>
      </c>
      <c r="C1497" s="375" t="s">
        <v>475</v>
      </c>
      <c r="D1497" s="376" t="s">
        <v>32</v>
      </c>
      <c r="E1497" s="376" t="s">
        <v>38</v>
      </c>
      <c r="F1497" s="420">
        <v>3000000000</v>
      </c>
      <c r="G1497" s="376" t="str">
        <f>Consultancy!G615</f>
        <v>KFW/ GoU</v>
      </c>
      <c r="H1497" s="376" t="s">
        <v>65</v>
      </c>
      <c r="I1497" s="376" t="str">
        <f>Consultancy!I615</f>
        <v xml:space="preserve">Lumpsum </v>
      </c>
      <c r="J1497" s="206">
        <v>43769</v>
      </c>
      <c r="K1497" s="305">
        <f>J1497+30</f>
        <v>43799</v>
      </c>
      <c r="L1497" s="305">
        <f>K1497+30</f>
        <v>43829</v>
      </c>
      <c r="M1497" s="305">
        <f>L1497+30</f>
        <v>43859</v>
      </c>
      <c r="N1497" s="305">
        <f>M1497+30</f>
        <v>43889</v>
      </c>
      <c r="O1497" s="421"/>
      <c r="P1497" s="421"/>
      <c r="Q1497" s="421"/>
      <c r="R1497" s="421"/>
    </row>
    <row r="1498" spans="1:18">
      <c r="A1498" s="326"/>
      <c r="B1498" s="190"/>
      <c r="C1498" s="376"/>
      <c r="D1498" s="376"/>
      <c r="E1498" s="376"/>
      <c r="F1498" s="376"/>
      <c r="G1498" s="376"/>
      <c r="H1498" s="376"/>
      <c r="I1498" s="376"/>
      <c r="J1498" s="245"/>
      <c r="K1498" s="245"/>
      <c r="L1498" s="245"/>
      <c r="M1498" s="245"/>
      <c r="N1498" s="245"/>
      <c r="O1498" s="60"/>
    </row>
    <row r="1499" spans="1:18" ht="81.75" customHeight="1">
      <c r="A1499" s="326"/>
      <c r="B1499" s="309"/>
      <c r="C1499" s="376"/>
      <c r="D1499" s="267" t="s">
        <v>504</v>
      </c>
      <c r="E1499" s="463"/>
      <c r="F1499" s="464"/>
      <c r="G1499" s="465"/>
      <c r="H1499" s="267"/>
      <c r="I1499" s="245"/>
      <c r="J1499" s="245" t="s">
        <v>504</v>
      </c>
      <c r="K1499" s="454"/>
      <c r="L1499" s="455"/>
      <c r="M1499" s="456"/>
      <c r="N1499" s="245"/>
      <c r="O1499" s="60"/>
    </row>
    <row r="1500" spans="1:18" ht="48.75" customHeight="1">
      <c r="A1500" s="326"/>
      <c r="B1500" s="309"/>
      <c r="C1500" s="446" t="s">
        <v>500</v>
      </c>
      <c r="D1500" s="267" t="s">
        <v>23</v>
      </c>
      <c r="E1500" s="460"/>
      <c r="F1500" s="461"/>
      <c r="G1500" s="462"/>
      <c r="H1500" s="267"/>
      <c r="I1500" s="448" t="s">
        <v>501</v>
      </c>
      <c r="J1500" s="267" t="str">
        <f>D1500</f>
        <v>Signature:</v>
      </c>
      <c r="K1500" s="457"/>
      <c r="L1500" s="458"/>
      <c r="M1500" s="459"/>
      <c r="N1500" s="245"/>
      <c r="O1500" s="60"/>
    </row>
    <row r="1501" spans="1:18" ht="63.75" customHeight="1">
      <c r="A1501" s="326"/>
      <c r="B1501" s="309"/>
      <c r="C1501" s="447"/>
      <c r="D1501" s="267" t="s">
        <v>21</v>
      </c>
      <c r="E1501" s="460"/>
      <c r="F1501" s="461"/>
      <c r="G1501" s="462"/>
      <c r="H1501" s="267"/>
      <c r="I1501" s="449"/>
      <c r="J1501" s="267" t="str">
        <f>D1501</f>
        <v>Designation:</v>
      </c>
      <c r="K1501" s="457"/>
      <c r="L1501" s="458"/>
      <c r="M1501" s="459"/>
      <c r="N1501" s="245"/>
      <c r="O1501" s="60"/>
    </row>
    <row r="1502" spans="1:18" ht="51" customHeight="1">
      <c r="A1502" s="326"/>
      <c r="B1502" s="309"/>
      <c r="C1502" s="376"/>
      <c r="D1502" s="267" t="s">
        <v>20</v>
      </c>
      <c r="E1502" s="460"/>
      <c r="F1502" s="461"/>
      <c r="G1502" s="462"/>
      <c r="H1502" s="267"/>
      <c r="I1502" s="245"/>
      <c r="J1502" s="267" t="str">
        <f>D1502</f>
        <v>Date:</v>
      </c>
      <c r="K1502" s="454"/>
      <c r="L1502" s="455"/>
      <c r="M1502" s="456"/>
      <c r="N1502" s="245"/>
      <c r="O1502" s="397"/>
    </row>
    <row r="1503" spans="1:18">
      <c r="A1503" s="19"/>
      <c r="B1503" s="19"/>
      <c r="C1503" s="376"/>
      <c r="D1503" s="267"/>
      <c r="E1503" s="267"/>
      <c r="F1503" s="267"/>
      <c r="G1503" s="267"/>
      <c r="H1503" s="267"/>
      <c r="I1503" s="245"/>
      <c r="J1503" s="245"/>
      <c r="K1503" s="245"/>
      <c r="L1503" s="245"/>
      <c r="M1503" s="245"/>
      <c r="N1503" s="245"/>
      <c r="O1503" s="397"/>
    </row>
    <row r="1504" spans="1:18">
      <c r="O1504" s="393"/>
    </row>
    <row r="1505" spans="15:15">
      <c r="O1505" s="393"/>
    </row>
  </sheetData>
  <autoFilter ref="A44:A48">
    <filterColumn colId="0">
      <filters>
        <filter val="14"/>
      </filters>
    </filterColumn>
  </autoFilter>
  <mergeCells count="21">
    <mergeCell ref="K1502:M1502"/>
    <mergeCell ref="E1500:G1500"/>
    <mergeCell ref="E1499:G1499"/>
    <mergeCell ref="E1501:G1501"/>
    <mergeCell ref="E1502:G1502"/>
    <mergeCell ref="C1500:C1501"/>
    <mergeCell ref="I1500:I1501"/>
    <mergeCell ref="J2:M3"/>
    <mergeCell ref="N2:N4"/>
    <mergeCell ref="I2:I4"/>
    <mergeCell ref="C350:C351"/>
    <mergeCell ref="K1499:M1499"/>
    <mergeCell ref="K1500:M1500"/>
    <mergeCell ref="K1501:M1501"/>
    <mergeCell ref="A1:I1"/>
    <mergeCell ref="A2:A4"/>
    <mergeCell ref="C2:C4"/>
    <mergeCell ref="F2:F4"/>
    <mergeCell ref="G2:G4"/>
    <mergeCell ref="H2:H4"/>
    <mergeCell ref="E2:E4"/>
  </mergeCells>
  <pageMargins left="1.4297385620914999E-2" right="0" top="0.75776143790849704" bottom="0.29430220883534136" header="0.55000000000000004" footer="0.3"/>
  <pageSetup scale="34" fitToHeight="0" orientation="landscape" r:id="rId1"/>
  <headerFooter>
    <oddHeader>&amp;CPage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Consultancy</vt:lpstr>
      <vt:lpstr>Combined</vt:lpstr>
      <vt:lpstr>Consultancy!Print_Area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dc:creator>
  <cp:lastModifiedBy>Denis</cp:lastModifiedBy>
  <cp:lastPrinted>2019-08-22T16:53:36Z</cp:lastPrinted>
  <dcterms:created xsi:type="dcterms:W3CDTF">2011-05-30T07:41:56Z</dcterms:created>
  <dcterms:modified xsi:type="dcterms:W3CDTF">2019-08-29T19:04:31Z</dcterms:modified>
</cp:coreProperties>
</file>